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455" windowWidth="15330" windowHeight="4500" tabRatio="911" firstSheet="2" activeTab="7"/>
  </bookViews>
  <sheets>
    <sheet name="BSH" sheetId="1" state="hidden" r:id="rId1"/>
    <sheet name="PL" sheetId="2" state="hidden" r:id="rId2"/>
    <sheet name="Kop." sheetId="3" r:id="rId3"/>
    <sheet name="Aktivet" sheetId="4" r:id="rId4"/>
    <sheet name="Pasivet" sheetId="5" r:id="rId5"/>
    <sheet name="Rezultati" sheetId="6" r:id="rId6"/>
    <sheet name="Fluksi" sheetId="7" r:id="rId7"/>
    <sheet name="Kapitalet" sheetId="8" r:id="rId8"/>
  </sheets>
  <definedNames/>
  <calcPr fullCalcOnLoad="1"/>
</workbook>
</file>

<file path=xl/sharedStrings.xml><?xml version="1.0" encoding="utf-8"?>
<sst xmlns="http://schemas.openxmlformats.org/spreadsheetml/2006/main" count="315" uniqueCount="242">
  <si>
    <t>Data e krijimit</t>
  </si>
  <si>
    <t>Nr</t>
  </si>
  <si>
    <t>I</t>
  </si>
  <si>
    <t>II</t>
  </si>
  <si>
    <t>Ndertesa</t>
  </si>
  <si>
    <t>Adresa e Selise</t>
  </si>
  <si>
    <t>P A S Q Y R A T     F I N A N C I A R E</t>
  </si>
  <si>
    <t>A   K   T   I   V   E   T</t>
  </si>
  <si>
    <t>Shenime</t>
  </si>
  <si>
    <t>Aktivet  monetare</t>
  </si>
  <si>
    <t>Inventari</t>
  </si>
  <si>
    <t>Lendet e para</t>
  </si>
  <si>
    <t>Prodhim ne proces</t>
  </si>
  <si>
    <t>Mallra per rishitje</t>
  </si>
  <si>
    <t>Parapagesa per furnizime</t>
  </si>
  <si>
    <t>Parapagime dhe shpenzime te shtyra</t>
  </si>
  <si>
    <t>A K T I V E T    A F A T G J A T A</t>
  </si>
  <si>
    <t>Investimet  financiare afatgjata</t>
  </si>
  <si>
    <t>Aktive afatgjata materiale</t>
  </si>
  <si>
    <t>Ativet biologjike afatgjata</t>
  </si>
  <si>
    <t>Aktive afatgjata jo materiale</t>
  </si>
  <si>
    <t>Kapitali aksioner i pa paguar</t>
  </si>
  <si>
    <t>Aktive te tjera afatgjata</t>
  </si>
  <si>
    <t>Toka</t>
  </si>
  <si>
    <t>Derivativet</t>
  </si>
  <si>
    <t>Huamarjet</t>
  </si>
  <si>
    <t>Huat  dhe  parapagimet</t>
  </si>
  <si>
    <t>Grantet dhe te ardhurat e shtyra</t>
  </si>
  <si>
    <t>Banka</t>
  </si>
  <si>
    <t>Arka</t>
  </si>
  <si>
    <t>Bono te konvertueshme</t>
  </si>
  <si>
    <t>Veprimtaria  Kryesore</t>
  </si>
  <si>
    <t>Huat  afatgjata</t>
  </si>
  <si>
    <t>Hua,bono dhe detyrime nga qeraja financiare</t>
  </si>
  <si>
    <t>Huamarje te tjera afatgjata</t>
  </si>
  <si>
    <t>Provizionet afatgjata</t>
  </si>
  <si>
    <t>III</t>
  </si>
  <si>
    <t xml:space="preserve">K A P I T A L I </t>
  </si>
  <si>
    <t>Kapitali aksionar</t>
  </si>
  <si>
    <t>Primi aksionit</t>
  </si>
  <si>
    <t>Rezervat statutore</t>
  </si>
  <si>
    <t>Rezervat ligjore</t>
  </si>
  <si>
    <t>Rezervat e tjera</t>
  </si>
  <si>
    <t>Fitimet e pa shperndara</t>
  </si>
  <si>
    <t>Fitimi (Humbja) e vitit financiar</t>
  </si>
  <si>
    <t>PASIVET  DHE  KAPITALI</t>
  </si>
  <si>
    <t>P A S I V E T      A F A T G J A T A</t>
  </si>
  <si>
    <t>T O T A L I      P A S I V E V E      ( I+II )</t>
  </si>
  <si>
    <t>T O T A L I     A K T I V E V E   ( I + II )</t>
  </si>
  <si>
    <t>Shitjet neto</t>
  </si>
  <si>
    <t>Te ardhura te tjera nga veprimtaria e shfrytezimit</t>
  </si>
  <si>
    <t>Te ardhurat dhe shpenzimet financiare nga njesite e kontrolluara</t>
  </si>
  <si>
    <t xml:space="preserve">Te ardhurat dhe shpenzimet financiare </t>
  </si>
  <si>
    <t xml:space="preserve">Te ardh.e shpenz. financ.nga inves.te tjera financ.afatgjata </t>
  </si>
  <si>
    <t>Fitimet (Humbjet) nga kursi kembimit</t>
  </si>
  <si>
    <t>Te ardhura dhe shpenzime te tjera financiare</t>
  </si>
  <si>
    <t>Totali i te Ardhurave dhe Shpenzimeve financiare</t>
  </si>
  <si>
    <t>Shpenzimet e tatimit mbi fitimin</t>
  </si>
  <si>
    <t>TOTALI</t>
  </si>
  <si>
    <t>Dividentet e paguar</t>
  </si>
  <si>
    <t>Fitimi neto per periudhen kontabel</t>
  </si>
  <si>
    <t>Nje pasqyre e pa Konsoliduar</t>
  </si>
  <si>
    <t>Rezerva stat.ligjore</t>
  </si>
  <si>
    <t>Aksione thesari</t>
  </si>
  <si>
    <t xml:space="preserve">Fitimi pashperndare </t>
  </si>
  <si>
    <t>Rritja rezerves kapitalit</t>
  </si>
  <si>
    <t>Emetimi aksioneve</t>
  </si>
  <si>
    <t>Interesi i paguar</t>
  </si>
  <si>
    <t>Tatim mbi fitimin i paguar</t>
  </si>
  <si>
    <t>Blerja e njesisese kontrolluar X minus parate e Arketuara</t>
  </si>
  <si>
    <t>Blerja e aktiveve afatgjata materiale</t>
  </si>
  <si>
    <t>Te ardhura nga shitja e paisjeve</t>
  </si>
  <si>
    <t>Interesi i arketuar</t>
  </si>
  <si>
    <t>Dividentet e arketuar</t>
  </si>
  <si>
    <t>MM neto te perdoruara ne veprimtarite investuese</t>
  </si>
  <si>
    <t>Te ardhura nga huamarrje afatgjata</t>
  </si>
  <si>
    <t>Pagesat e detyrimive te qerase financiare</t>
  </si>
  <si>
    <t>Dividente te paguar</t>
  </si>
  <si>
    <t>Rritja/Renia neto e mjeteve monetare</t>
  </si>
  <si>
    <t>Mjetet monetare ne fillim te periudhes kontabel</t>
  </si>
  <si>
    <t>Mjetet monetare ne fund te periudhes kontabel</t>
  </si>
  <si>
    <t>Te ardhura nga emetimi i kapitalit aksioner</t>
  </si>
  <si>
    <t>Pasqyra e fluksit monetar - Metoda Indirekte</t>
  </si>
  <si>
    <t>Fitimi para tatimit</t>
  </si>
  <si>
    <t>Rregullime per :</t>
  </si>
  <si>
    <t xml:space="preserve">Rritje/renie ne tepricen e kerkesave te arketueshme </t>
  </si>
  <si>
    <t>nga aktiviteti,si dhe kerkesave te arketueshme te tjera</t>
  </si>
  <si>
    <t>Rritje/renie ne Tepricen e inventarit</t>
  </si>
  <si>
    <t>Rritje/renie ne tepricen e detyrimeve ,per tu paguar</t>
  </si>
  <si>
    <t>nga aktiviteti</t>
  </si>
  <si>
    <t>MM te perfituara nga aktivitetet</t>
  </si>
  <si>
    <t>MM neto e perdorur ne veprimtarite Financiare</t>
  </si>
  <si>
    <t>Amortizimin</t>
  </si>
  <si>
    <t>Humbje nga kembimet valutore</t>
  </si>
  <si>
    <t>Te ardhura nga Investimet</t>
  </si>
  <si>
    <t>Shpenzime per interesa</t>
  </si>
  <si>
    <t>NIPT -i</t>
  </si>
  <si>
    <t>Pasqyra Financiare jane te shprehura ne</t>
  </si>
  <si>
    <t>Nga</t>
  </si>
  <si>
    <t>Deri</t>
  </si>
  <si>
    <t>&gt;</t>
  </si>
  <si>
    <t>Debitore,Kreditore te tjere</t>
  </si>
  <si>
    <t>Tatim mbi fitimin</t>
  </si>
  <si>
    <t>Tvsh</t>
  </si>
  <si>
    <t>Makineri dhe paisje</t>
  </si>
  <si>
    <t>Inventari Imet</t>
  </si>
  <si>
    <t>Te drejta e detyrime ndaj ortakeve</t>
  </si>
  <si>
    <t>Overdraftet bankare</t>
  </si>
  <si>
    <t>Detyrime per Sigurime Shoq.Shend.</t>
  </si>
  <si>
    <t>Detyrime tatimore per TAP-in</t>
  </si>
  <si>
    <t>Detyrime tatimore per Tatim Fitimin</t>
  </si>
  <si>
    <t>Detyrime tatimore per Tvsh-ne</t>
  </si>
  <si>
    <t>Detyrime tatimore per Tatimin ne Burim</t>
  </si>
  <si>
    <t xml:space="preserve">Aktive tjera afat gjata materiale </t>
  </si>
  <si>
    <t>Debitore dhe Kreditore te tjere</t>
  </si>
  <si>
    <t>Dividente per tu paguar</t>
  </si>
  <si>
    <t>Materialet e konsumuara</t>
  </si>
  <si>
    <t>Kosto e punes</t>
  </si>
  <si>
    <t>Pagat e personelit</t>
  </si>
  <si>
    <t>Shpenzimet per sigurime shoqerore e shendetesore</t>
  </si>
  <si>
    <t>Amortizimet dhe zhvleresimet</t>
  </si>
  <si>
    <t>Shpenzime te tjera</t>
  </si>
  <si>
    <t>Totali shpenzimeve  (  shumat  4 - 7 )</t>
  </si>
  <si>
    <t>Fitimi (humbja) nga veprimtarite e kryesore (1+2+/-3-8)</t>
  </si>
  <si>
    <t>Te ardhurat dhe shpenzimet financiare nga pjesemarrjet</t>
  </si>
  <si>
    <t>Te ardhurat dhe shpenzimet nga interesat</t>
  </si>
  <si>
    <t>Fitimi (humbja) para tatimit  ( 9 +/- 13 )</t>
  </si>
  <si>
    <t>Fitimi (humbja) neto e vitit financiar  ( 14 - 15 )</t>
  </si>
  <si>
    <t>(  Bazuar ne klasifikimin e Shpenzimeve sipas Natyres  )</t>
  </si>
  <si>
    <t>Pershkrimi  i  Elementeve</t>
  </si>
  <si>
    <t>Periudha</t>
  </si>
  <si>
    <t>Raportuese</t>
  </si>
  <si>
    <t>P A S I V E T      A F A T S H K U R T R A</t>
  </si>
  <si>
    <t>Huamarrje afat shkuatra</t>
  </si>
  <si>
    <t>Derivative dhe aktive te mbajtura per tregtim</t>
  </si>
  <si>
    <t>Aktive te tjera financiare afatshkurtra</t>
  </si>
  <si>
    <t>Kliente per mallra,produkte e sherbime</t>
  </si>
  <si>
    <t>Produkte te gatshme</t>
  </si>
  <si>
    <t>Aktive biologjike afatshkurtra</t>
  </si>
  <si>
    <t>Aktive afatshkurtra te mbajtura per rishitje</t>
  </si>
  <si>
    <t>Te pagueshme ndaj furnitoreve</t>
  </si>
  <si>
    <t>Te pagueshme ndaj punonjesve</t>
  </si>
  <si>
    <t>Provizionet afatshkurtra</t>
  </si>
  <si>
    <t>Ndrysh.ne invent.prod.gatshme e prodhimit ne proces</t>
  </si>
  <si>
    <t>Para ardhese</t>
  </si>
  <si>
    <t>A K T I V E T    A F A T S H K U R T R A</t>
  </si>
  <si>
    <t>Emertimi dhe Forma ligjore</t>
  </si>
  <si>
    <t>Leke</t>
  </si>
  <si>
    <t>Pozicioni me 31 dhjetor 2008</t>
  </si>
  <si>
    <t>Pozicioni me 31 dhjetor 2009</t>
  </si>
  <si>
    <t>Individuale</t>
  </si>
  <si>
    <t>Pasqyra Financiare jane :</t>
  </si>
  <si>
    <t>Periudha  Kontabel e Pasqyrave Financiare</t>
  </si>
  <si>
    <t>Data  e  mbylljes se Pasqyrave Financiare</t>
  </si>
  <si>
    <t>TOTALI   PASIVEVE   DHE  I KAPITALIT  (I+II+III)</t>
  </si>
  <si>
    <t xml:space="preserve"> Metoda  Indirekte </t>
  </si>
  <si>
    <t>1-Fluksi i parave nga veprimtaria e shfrytezimit</t>
  </si>
  <si>
    <t>MM neto nga veprimtaria e shfrytezimit</t>
  </si>
  <si>
    <t>2-Fluksi monetar nga veprimtarite investuese</t>
  </si>
  <si>
    <t>3-Fluksi monetar nga aktivitetet financiare</t>
  </si>
  <si>
    <t xml:space="preserve">  dhe ne  Standartet Kombetare te Kontabilitetit - SKK 2 )</t>
  </si>
  <si>
    <t xml:space="preserve">Për periudhen e mbyllur </t>
  </si>
  <si>
    <t xml:space="preserve">( Mbeshtetur ne Ligjin nr.9288, date 29.04.2004 " Per Kontabilitetin dhe pasqyrat Financiare ", </t>
  </si>
  <si>
    <t>Pozicioni me 31 dhjetor 2010</t>
  </si>
  <si>
    <t>Pasiv</t>
  </si>
  <si>
    <t>101</t>
  </si>
  <si>
    <t>Kapitali i paguar</t>
  </si>
  <si>
    <t>108</t>
  </si>
  <si>
    <t>Fitim / humbja e pashperndare</t>
  </si>
  <si>
    <t>121Z</t>
  </si>
  <si>
    <t xml:space="preserve">HUMBJE/FITIM </t>
  </si>
  <si>
    <t>431</t>
  </si>
  <si>
    <t>Sigurime shoqerore dhe shendetsore</t>
  </si>
  <si>
    <t>442</t>
  </si>
  <si>
    <t>Tatim  mbi te ardhurat e personale</t>
  </si>
  <si>
    <t>4453</t>
  </si>
  <si>
    <t>Shteti-TVSH per tu paguar</t>
  </si>
  <si>
    <t>Aktiv</t>
  </si>
  <si>
    <t>2181</t>
  </si>
  <si>
    <t>Mobilje dhe pajisje zyre</t>
  </si>
  <si>
    <t>2182</t>
  </si>
  <si>
    <t>Pajisje informative</t>
  </si>
  <si>
    <t>2188</t>
  </si>
  <si>
    <t>Te tjera</t>
  </si>
  <si>
    <t>2818</t>
  </si>
  <si>
    <t>Per te tjera AA materiale</t>
  </si>
  <si>
    <t>327</t>
  </si>
  <si>
    <t>Inventar i imet</t>
  </si>
  <si>
    <t>411</t>
  </si>
  <si>
    <t>Kliente per mallra , produkte e sherbime</t>
  </si>
  <si>
    <t>444</t>
  </si>
  <si>
    <t>486</t>
  </si>
  <si>
    <t>Shpenzime te periudhave te ardhme</t>
  </si>
  <si>
    <t>5121</t>
  </si>
  <si>
    <t>Vlera monetare ne leke</t>
  </si>
  <si>
    <t>5311</t>
  </si>
  <si>
    <t>Vlera monetare ne lek</t>
  </si>
  <si>
    <t>llogari</t>
  </si>
  <si>
    <t>pershkrim</t>
  </si>
  <si>
    <t>ARDHURA</t>
  </si>
  <si>
    <t>704</t>
  </si>
  <si>
    <t>Shitje e punimeve dhe e sherbimeve</t>
  </si>
  <si>
    <t>SHPENZIME</t>
  </si>
  <si>
    <t>618</t>
  </si>
  <si>
    <t>628</t>
  </si>
  <si>
    <t>Sherbime bankare</t>
  </si>
  <si>
    <t>634</t>
  </si>
  <si>
    <t>Taksa dhe tarifa vendore</t>
  </si>
  <si>
    <t>641</t>
  </si>
  <si>
    <t>Pagat dhe shperblimet e personelit</t>
  </si>
  <si>
    <t>644</t>
  </si>
  <si>
    <t>Sigurimet shoqerore dhe shendetesore</t>
  </si>
  <si>
    <t>694</t>
  </si>
  <si>
    <t>Tatime mbi fitimet</t>
  </si>
  <si>
    <t>467</t>
  </si>
  <si>
    <t>Debitore te tjere ,kreditore te tjere</t>
  </si>
  <si>
    <t>611</t>
  </si>
  <si>
    <t>Trajtime te pergjithshme</t>
  </si>
  <si>
    <t>657</t>
  </si>
  <si>
    <t>Gjoba dhe demshperblime</t>
  </si>
  <si>
    <t>Fitimi pas tatimit</t>
  </si>
  <si>
    <t>Totali shpenzimeve</t>
  </si>
  <si>
    <t>Pozicioni me 31 dhjetor 2012</t>
  </si>
  <si>
    <t>më 31 Dhjetor  2013</t>
  </si>
  <si>
    <t>01.01.2013</t>
  </si>
  <si>
    <t>31.12.2013</t>
  </si>
  <si>
    <t>10.03.2014</t>
  </si>
  <si>
    <t>Bilanci kontabel me 31 Dhjetor 2013</t>
  </si>
  <si>
    <t>Pasqyra   e   Fluksit   Monetar  per vitin e mbyllur me 31 Dhjetor 2013</t>
  </si>
  <si>
    <t>Pasqyra  e  Ndryshimeve  ne  Kapital per vitin e mbyllur me 31 Dhjetor 2013</t>
  </si>
  <si>
    <t>Pozicioni me 31 dhjetor 2013</t>
  </si>
  <si>
    <t>Pasqyra   e   te   Ardhurave   dhe   Shpenzimeve  per vitin  e mbyllur  me 31 Dhjetor   2013</t>
  </si>
  <si>
    <t xml:space="preserve">Paga </t>
  </si>
  <si>
    <t>Personeli</t>
  </si>
  <si>
    <t>Tirane</t>
  </si>
  <si>
    <t>L31407010B</t>
  </si>
  <si>
    <t xml:space="preserve">Bulevardi Zog I , NR.1 </t>
  </si>
  <si>
    <t>07.02.2013</t>
  </si>
  <si>
    <t xml:space="preserve">Energji ( HEC) </t>
  </si>
  <si>
    <t>VOKOPOLA  ENERGJI  shpk</t>
  </si>
  <si>
    <t xml:space="preserve">Administrator  </t>
  </si>
  <si>
    <t xml:space="preserve">CAUSH  QATO </t>
  </si>
</sst>
</file>

<file path=xl/styles.xml><?xml version="1.0" encoding="utf-8"?>
<styleSheet xmlns="http://schemas.openxmlformats.org/spreadsheetml/2006/main">
  <numFmts count="4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&quot;€&quot;\ * #,##0.00_-;\-&quot;€&quot;\ * #,##0.00_-;_-&quot;€&quot;\ * &quot;-&quot;??_-;_-@_-"/>
    <numFmt numFmtId="178" formatCode="#,##0&quot;Lek&quot;;\-#,##0&quot;Lek&quot;"/>
    <numFmt numFmtId="179" formatCode="#,##0&quot;Lek&quot;;[Red]\-#,##0&quot;Lek&quot;"/>
    <numFmt numFmtId="180" formatCode="#,##0.00&quot;Lek&quot;;\-#,##0.00&quot;Lek&quot;"/>
    <numFmt numFmtId="181" formatCode="#,##0.00&quot;Lek&quot;;[Red]\-#,##0.00&quot;Lek&quot;"/>
    <numFmt numFmtId="182" formatCode="_-* #,##0&quot;Lek&quot;_-;\-* #,##0&quot;Lek&quot;_-;_-* &quot;-&quot;&quot;Lek&quot;_-;_-@_-"/>
    <numFmt numFmtId="183" formatCode="_-* #,##0_L_e_k_-;\-* #,##0_L_e_k_-;_-* &quot;-&quot;_L_e_k_-;_-@_-"/>
    <numFmt numFmtId="184" formatCode="_-* #,##0.00&quot;Lek&quot;_-;\-* #,##0.00&quot;Lek&quot;_-;_-* &quot;-&quot;??&quot;Lek&quot;_-;_-@_-"/>
    <numFmt numFmtId="185" formatCode="_-* #,##0.00_L_e_k_-;\-* #,##0.00_L_e_k_-;_-* &quot;-&quot;??_L_e_k_-;_-@_-"/>
    <numFmt numFmtId="186" formatCode="#,##0.0"/>
    <numFmt numFmtId="187" formatCode="_-* #,##0.0_L_e_k_-;\-* #,##0.0_L_e_k_-;_-* &quot;-&quot;??_L_e_k_-;_-@_-"/>
    <numFmt numFmtId="188" formatCode="_-* #,##0_L_e_k_-;\-* #,##0_L_e_k_-;_-* &quot;-&quot;??_L_e_k_-;_-@_-"/>
    <numFmt numFmtId="189" formatCode="#,##0.000000000000000"/>
    <numFmt numFmtId="190" formatCode="_(* #,##0.0_);_(* \(#,##0.0\);_(* &quot;-&quot;?_);_(@_)"/>
    <numFmt numFmtId="191" formatCode="0.00_);\(0.00\)"/>
    <numFmt numFmtId="192" formatCode="#,##0.0_);\(#,##0.0\)"/>
    <numFmt numFmtId="193" formatCode="_-* #,##0_-;\-* #,##0_-;_-* &quot;-&quot;??_-;_-@_-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</numFmts>
  <fonts count="4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0"/>
      <name val="Tahoma"/>
      <family val="2"/>
    </font>
    <font>
      <u val="single"/>
      <sz val="12"/>
      <name val="Tahoma"/>
      <family val="2"/>
    </font>
    <font>
      <u val="single"/>
      <sz val="10"/>
      <name val="Tahoma"/>
      <family val="2"/>
    </font>
    <font>
      <u val="single"/>
      <sz val="14"/>
      <name val="Tahoma"/>
      <family val="2"/>
    </font>
    <font>
      <b/>
      <sz val="14"/>
      <name val="Tahoma"/>
      <family val="2"/>
    </font>
    <font>
      <b/>
      <sz val="10"/>
      <name val="Tahoma"/>
      <family val="2"/>
    </font>
    <font>
      <b/>
      <i/>
      <sz val="10"/>
      <name val="Tahoma"/>
      <family val="2"/>
    </font>
    <font>
      <b/>
      <sz val="9"/>
      <name val="Tahoma"/>
      <family val="2"/>
    </font>
    <font>
      <b/>
      <sz val="11"/>
      <name val="Tahoma"/>
      <family val="2"/>
    </font>
    <font>
      <b/>
      <sz val="26"/>
      <name val="Tahoma"/>
      <family val="2"/>
    </font>
    <font>
      <sz val="9"/>
      <name val="Tahoma"/>
      <family val="2"/>
    </font>
    <font>
      <b/>
      <sz val="12"/>
      <name val="Tahoma"/>
      <family val="2"/>
    </font>
    <font>
      <sz val="8"/>
      <name val="Tahoma"/>
      <family val="2"/>
    </font>
    <font>
      <sz val="14"/>
      <name val="Tahoma"/>
      <family val="2"/>
    </font>
    <font>
      <b/>
      <sz val="8"/>
      <name val="Tahoma"/>
      <family val="2"/>
    </font>
    <font>
      <b/>
      <u val="single"/>
      <sz val="12"/>
      <name val="Tahoma"/>
      <family val="2"/>
    </font>
    <font>
      <b/>
      <sz val="13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b/>
      <sz val="10"/>
      <color indexed="8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10"/>
      <name val="Tahoma"/>
      <family val="2"/>
    </font>
    <font>
      <sz val="11"/>
      <color theme="1"/>
      <name val="Calibri"/>
      <family val="2"/>
    </font>
    <font>
      <sz val="10"/>
      <color theme="5"/>
      <name val="Tahoma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6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double"/>
    </border>
    <border>
      <left style="double"/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3" borderId="0" applyNumberFormat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43" fontId="45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7" borderId="1" applyNumberFormat="0" applyAlignment="0" applyProtection="0"/>
    <xf numFmtId="0" fontId="32" fillId="0" borderId="6" applyNumberFormat="0" applyFill="0" applyAlignment="0" applyProtection="0"/>
    <xf numFmtId="0" fontId="33" fillId="22" borderId="0" applyNumberFormat="0" applyBorder="0" applyAlignment="0" applyProtection="0"/>
    <xf numFmtId="0" fontId="45" fillId="0" borderId="0">
      <alignment/>
      <protection/>
    </xf>
    <xf numFmtId="0" fontId="0" fillId="23" borderId="7" applyNumberFormat="0" applyFont="0" applyAlignment="0" applyProtection="0"/>
    <xf numFmtId="0" fontId="34" fillId="20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79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188" fontId="4" fillId="0" borderId="0" xfId="42" applyNumberFormat="1" applyFont="1" applyAlignment="1">
      <alignment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88" fontId="4" fillId="0" borderId="0" xfId="42" applyNumberFormat="1" applyFont="1" applyAlignment="1">
      <alignment horizontal="center" vertical="center"/>
    </xf>
    <xf numFmtId="188" fontId="9" fillId="24" borderId="10" xfId="42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188" fontId="9" fillId="0" borderId="11" xfId="42" applyNumberFormat="1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188" fontId="4" fillId="0" borderId="11" xfId="42" applyNumberFormat="1" applyFont="1" applyBorder="1" applyAlignment="1">
      <alignment vertical="center"/>
    </xf>
    <xf numFmtId="188" fontId="4" fillId="0" borderId="0" xfId="0" applyNumberFormat="1" applyFont="1" applyAlignment="1">
      <alignment vertical="center"/>
    </xf>
    <xf numFmtId="0" fontId="4" fillId="0" borderId="12" xfId="0" applyFont="1" applyBorder="1" applyAlignment="1">
      <alignment horizontal="center" vertical="center"/>
    </xf>
    <xf numFmtId="3" fontId="4" fillId="0" borderId="0" xfId="0" applyNumberFormat="1" applyFont="1" applyAlignment="1">
      <alignment vertical="center"/>
    </xf>
    <xf numFmtId="0" fontId="9" fillId="0" borderId="14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188" fontId="4" fillId="0" borderId="0" xfId="42" applyNumberFormat="1" applyFont="1" applyBorder="1" applyAlignment="1">
      <alignment vertical="center"/>
    </xf>
    <xf numFmtId="188" fontId="9" fillId="24" borderId="11" xfId="42" applyNumberFormat="1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11" fillId="0" borderId="0" xfId="0" applyFont="1" applyBorder="1" applyAlignment="1">
      <alignment horizontal="center"/>
    </xf>
    <xf numFmtId="0" fontId="15" fillId="0" borderId="0" xfId="0" applyFont="1" applyBorder="1" applyAlignment="1">
      <alignment/>
    </xf>
    <xf numFmtId="0" fontId="15" fillId="0" borderId="0" xfId="0" applyFont="1" applyAlignment="1">
      <alignment/>
    </xf>
    <xf numFmtId="0" fontId="12" fillId="0" borderId="0" xfId="0" applyFont="1" applyBorder="1" applyAlignment="1">
      <alignment/>
    </xf>
    <xf numFmtId="0" fontId="15" fillId="0" borderId="15" xfId="0" applyFont="1" applyBorder="1" applyAlignment="1">
      <alignment/>
    </xf>
    <xf numFmtId="0" fontId="15" fillId="0" borderId="16" xfId="0" applyFont="1" applyBorder="1" applyAlignment="1">
      <alignment horizontal="center"/>
    </xf>
    <xf numFmtId="0" fontId="15" fillId="0" borderId="16" xfId="0" applyFont="1" applyBorder="1" applyAlignment="1">
      <alignment/>
    </xf>
    <xf numFmtId="0" fontId="15" fillId="0" borderId="13" xfId="0" applyFont="1" applyBorder="1" applyAlignment="1">
      <alignment/>
    </xf>
    <xf numFmtId="0" fontId="15" fillId="0" borderId="15" xfId="0" applyNumberFormat="1" applyFont="1" applyBorder="1" applyAlignment="1">
      <alignment horizontal="center"/>
    </xf>
    <xf numFmtId="188" fontId="9" fillId="24" borderId="17" xfId="42" applyNumberFormat="1" applyFont="1" applyFill="1" applyBorder="1" applyAlignment="1">
      <alignment horizontal="center" vertical="center"/>
    </xf>
    <xf numFmtId="188" fontId="9" fillId="24" borderId="18" xfId="42" applyNumberFormat="1" applyFont="1" applyFill="1" applyBorder="1" applyAlignment="1">
      <alignment horizontal="center" vertical="center"/>
    </xf>
    <xf numFmtId="0" fontId="9" fillId="24" borderId="19" xfId="0" applyFont="1" applyFill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188" fontId="4" fillId="0" borderId="21" xfId="42" applyNumberFormat="1" applyFont="1" applyBorder="1" applyAlignment="1">
      <alignment vertical="center"/>
    </xf>
    <xf numFmtId="0" fontId="9" fillId="24" borderId="20" xfId="0" applyFont="1" applyFill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15" xfId="0" applyFont="1" applyBorder="1" applyAlignment="1">
      <alignment horizontal="left" vertical="center"/>
    </xf>
    <xf numFmtId="0" fontId="4" fillId="0" borderId="23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188" fontId="9" fillId="0" borderId="10" xfId="42" applyNumberFormat="1" applyFont="1" applyBorder="1" applyAlignment="1">
      <alignment vertical="center"/>
    </xf>
    <xf numFmtId="0" fontId="9" fillId="24" borderId="24" xfId="0" applyFont="1" applyFill="1" applyBorder="1" applyAlignment="1">
      <alignment horizontal="center" vertical="center"/>
    </xf>
    <xf numFmtId="188" fontId="9" fillId="24" borderId="25" xfId="42" applyNumberFormat="1" applyFont="1" applyFill="1" applyBorder="1" applyAlignment="1">
      <alignment vertical="center"/>
    </xf>
    <xf numFmtId="188" fontId="9" fillId="24" borderId="26" xfId="42" applyNumberFormat="1" applyFont="1" applyFill="1" applyBorder="1" applyAlignment="1">
      <alignment vertical="center"/>
    </xf>
    <xf numFmtId="0" fontId="4" fillId="0" borderId="27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29" xfId="0" applyFont="1" applyBorder="1" applyAlignment="1">
      <alignment horizontal="left" vertical="center"/>
    </xf>
    <xf numFmtId="0" fontId="4" fillId="0" borderId="30" xfId="0" applyFont="1" applyBorder="1" applyAlignment="1">
      <alignment vertical="center"/>
    </xf>
    <xf numFmtId="0" fontId="4" fillId="0" borderId="31" xfId="0" applyFont="1" applyBorder="1" applyAlignment="1">
      <alignment horizontal="center" vertical="center"/>
    </xf>
    <xf numFmtId="188" fontId="4" fillId="0" borderId="31" xfId="42" applyNumberFormat="1" applyFont="1" applyBorder="1" applyAlignment="1">
      <alignment vertical="center"/>
    </xf>
    <xf numFmtId="188" fontId="4" fillId="0" borderId="32" xfId="42" applyNumberFormat="1" applyFont="1" applyBorder="1" applyAlignment="1">
      <alignment vertical="center"/>
    </xf>
    <xf numFmtId="0" fontId="9" fillId="24" borderId="25" xfId="0" applyFont="1" applyFill="1" applyBorder="1" applyAlignment="1">
      <alignment vertical="center"/>
    </xf>
    <xf numFmtId="188" fontId="9" fillId="24" borderId="33" xfId="42" applyNumberFormat="1" applyFont="1" applyFill="1" applyBorder="1" applyAlignment="1">
      <alignment horizontal="center" vertical="center"/>
    </xf>
    <xf numFmtId="188" fontId="9" fillId="24" borderId="26" xfId="42" applyNumberFormat="1" applyFont="1" applyFill="1" applyBorder="1" applyAlignment="1">
      <alignment horizontal="center" vertical="center"/>
    </xf>
    <xf numFmtId="188" fontId="9" fillId="24" borderId="34" xfId="42" applyNumberFormat="1" applyFont="1" applyFill="1" applyBorder="1" applyAlignment="1">
      <alignment horizontal="center" vertical="center"/>
    </xf>
    <xf numFmtId="188" fontId="9" fillId="24" borderId="35" xfId="42" applyNumberFormat="1" applyFont="1" applyFill="1" applyBorder="1" applyAlignment="1">
      <alignment horizontal="center" vertical="center"/>
    </xf>
    <xf numFmtId="188" fontId="9" fillId="24" borderId="36" xfId="42" applyNumberFormat="1" applyFont="1" applyFill="1" applyBorder="1" applyAlignment="1">
      <alignment horizontal="center" vertical="center"/>
    </xf>
    <xf numFmtId="0" fontId="4" fillId="0" borderId="37" xfId="0" applyFont="1" applyBorder="1" applyAlignment="1">
      <alignment horizontal="center"/>
    </xf>
    <xf numFmtId="0" fontId="4" fillId="0" borderId="37" xfId="0" applyFont="1" applyBorder="1" applyAlignment="1">
      <alignment/>
    </xf>
    <xf numFmtId="188" fontId="4" fillId="0" borderId="37" xfId="42" applyNumberFormat="1" applyFont="1" applyBorder="1" applyAlignment="1">
      <alignment/>
    </xf>
    <xf numFmtId="188" fontId="4" fillId="0" borderId="0" xfId="42" applyNumberFormat="1" applyFont="1" applyAlignment="1">
      <alignment horizontal="center"/>
    </xf>
    <xf numFmtId="188" fontId="4" fillId="0" borderId="11" xfId="42" applyNumberFormat="1" applyFont="1" applyBorder="1" applyAlignment="1">
      <alignment horizontal="center" vertical="center"/>
    </xf>
    <xf numFmtId="188" fontId="9" fillId="0" borderId="11" xfId="42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188" fontId="4" fillId="0" borderId="0" xfId="42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188" fontId="4" fillId="0" borderId="0" xfId="42" applyNumberFormat="1" applyFont="1" applyBorder="1" applyAlignment="1">
      <alignment horizontal="center"/>
    </xf>
    <xf numFmtId="188" fontId="9" fillId="24" borderId="11" xfId="42" applyNumberFormat="1" applyFont="1" applyFill="1" applyBorder="1" applyAlignment="1">
      <alignment horizontal="center" vertical="center"/>
    </xf>
    <xf numFmtId="0" fontId="9" fillId="24" borderId="10" xfId="0" applyFont="1" applyFill="1" applyBorder="1" applyAlignment="1">
      <alignment vertical="center"/>
    </xf>
    <xf numFmtId="188" fontId="9" fillId="24" borderId="25" xfId="42" applyNumberFormat="1" applyFont="1" applyFill="1" applyBorder="1" applyAlignment="1">
      <alignment horizontal="center" vertical="center"/>
    </xf>
    <xf numFmtId="0" fontId="4" fillId="0" borderId="31" xfId="0" applyFont="1" applyBorder="1" applyAlignment="1">
      <alignment vertical="center"/>
    </xf>
    <xf numFmtId="188" fontId="4" fillId="0" borderId="31" xfId="42" applyNumberFormat="1" applyFont="1" applyBorder="1" applyAlignment="1">
      <alignment horizontal="center" vertical="center"/>
    </xf>
    <xf numFmtId="37" fontId="4" fillId="0" borderId="31" xfId="42" applyNumberFormat="1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6" fillId="0" borderId="0" xfId="0" applyFont="1" applyAlignment="1">
      <alignment horizontal="center"/>
    </xf>
    <xf numFmtId="0" fontId="4" fillId="0" borderId="12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188" fontId="4" fillId="0" borderId="38" xfId="42" applyNumberFormat="1" applyFont="1" applyBorder="1" applyAlignment="1">
      <alignment horizontal="center" vertical="center"/>
    </xf>
    <xf numFmtId="3" fontId="16" fillId="0" borderId="0" xfId="0" applyNumberFormat="1" applyFont="1" applyAlignment="1">
      <alignment horizontal="center" vertical="center"/>
    </xf>
    <xf numFmtId="0" fontId="9" fillId="0" borderId="0" xfId="0" applyFont="1" applyAlignment="1">
      <alignment vertical="center"/>
    </xf>
    <xf numFmtId="3" fontId="18" fillId="0" borderId="0" xfId="0" applyNumberFormat="1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3" fontId="4" fillId="0" borderId="12" xfId="0" applyNumberFormat="1" applyFont="1" applyBorder="1" applyAlignment="1">
      <alignment horizontal="left" vertical="center"/>
    </xf>
    <xf numFmtId="0" fontId="4" fillId="0" borderId="39" xfId="0" applyFont="1" applyBorder="1" applyAlignment="1">
      <alignment horizontal="center" vertical="center"/>
    </xf>
    <xf numFmtId="188" fontId="4" fillId="0" borderId="0" xfId="42" applyNumberFormat="1" applyFont="1" applyAlignment="1">
      <alignment vertical="center"/>
    </xf>
    <xf numFmtId="0" fontId="4" fillId="0" borderId="40" xfId="0" applyFont="1" applyBorder="1" applyAlignment="1">
      <alignment vertical="center"/>
    </xf>
    <xf numFmtId="0" fontId="4" fillId="0" borderId="34" xfId="0" applyFont="1" applyBorder="1" applyAlignment="1">
      <alignment vertical="center"/>
    </xf>
    <xf numFmtId="188" fontId="4" fillId="0" borderId="41" xfId="42" applyNumberFormat="1" applyFont="1" applyBorder="1" applyAlignment="1">
      <alignment vertical="center"/>
    </xf>
    <xf numFmtId="0" fontId="15" fillId="0" borderId="0" xfId="0" applyFont="1" applyAlignment="1">
      <alignment horizontal="center"/>
    </xf>
    <xf numFmtId="0" fontId="14" fillId="0" borderId="0" xfId="0" applyFont="1" applyAlignment="1">
      <alignment vertical="center"/>
    </xf>
    <xf numFmtId="0" fontId="14" fillId="0" borderId="20" xfId="0" applyFont="1" applyBorder="1" applyAlignment="1">
      <alignment horizontal="center" vertical="center"/>
    </xf>
    <xf numFmtId="188" fontId="14" fillId="0" borderId="21" xfId="42" applyNumberFormat="1" applyFont="1" applyBorder="1" applyAlignment="1">
      <alignment vertical="center"/>
    </xf>
    <xf numFmtId="0" fontId="14" fillId="0" borderId="39" xfId="0" applyFont="1" applyBorder="1" applyAlignment="1">
      <alignment horizontal="center" vertical="center"/>
    </xf>
    <xf numFmtId="0" fontId="14" fillId="0" borderId="42" xfId="0" applyFont="1" applyBorder="1" applyAlignment="1">
      <alignment vertical="center"/>
    </xf>
    <xf numFmtId="188" fontId="14" fillId="0" borderId="38" xfId="42" applyNumberFormat="1" applyFont="1" applyBorder="1" applyAlignment="1">
      <alignment vertical="center"/>
    </xf>
    <xf numFmtId="0" fontId="11" fillId="0" borderId="0" xfId="0" applyFont="1" applyAlignment="1">
      <alignment vertical="center"/>
    </xf>
    <xf numFmtId="0" fontId="11" fillId="24" borderId="19" xfId="0" applyFont="1" applyFill="1" applyBorder="1" applyAlignment="1">
      <alignment horizontal="center" vertical="center"/>
    </xf>
    <xf numFmtId="0" fontId="11" fillId="24" borderId="22" xfId="0" applyFont="1" applyFill="1" applyBorder="1" applyAlignment="1">
      <alignment vertical="center"/>
    </xf>
    <xf numFmtId="188" fontId="14" fillId="0" borderId="43" xfId="42" applyNumberFormat="1" applyFont="1" applyBorder="1" applyAlignment="1">
      <alignment vertical="center"/>
    </xf>
    <xf numFmtId="0" fontId="14" fillId="0" borderId="19" xfId="0" applyFont="1" applyBorder="1" applyAlignment="1">
      <alignment horizontal="center" vertical="center"/>
    </xf>
    <xf numFmtId="0" fontId="14" fillId="0" borderId="44" xfId="0" applyFont="1" applyBorder="1" applyAlignment="1">
      <alignment vertical="center"/>
    </xf>
    <xf numFmtId="188" fontId="14" fillId="0" borderId="41" xfId="42" applyNumberFormat="1" applyFont="1" applyBorder="1" applyAlignment="1">
      <alignment vertical="center"/>
    </xf>
    <xf numFmtId="188" fontId="14" fillId="0" borderId="45" xfId="42" applyNumberFormat="1" applyFont="1" applyBorder="1" applyAlignment="1">
      <alignment vertical="center"/>
    </xf>
    <xf numFmtId="0" fontId="11" fillId="24" borderId="46" xfId="0" applyFont="1" applyFill="1" applyBorder="1" applyAlignment="1">
      <alignment horizontal="center" vertical="center"/>
    </xf>
    <xf numFmtId="0" fontId="11" fillId="24" borderId="47" xfId="0" applyFont="1" applyFill="1" applyBorder="1" applyAlignment="1">
      <alignment vertical="center"/>
    </xf>
    <xf numFmtId="188" fontId="11" fillId="24" borderId="48" xfId="42" applyNumberFormat="1" applyFont="1" applyFill="1" applyBorder="1" applyAlignment="1">
      <alignment vertical="center"/>
    </xf>
    <xf numFmtId="188" fontId="11" fillId="24" borderId="49" xfId="42" applyNumberFormat="1" applyFont="1" applyFill="1" applyBorder="1" applyAlignment="1">
      <alignment vertical="center"/>
    </xf>
    <xf numFmtId="0" fontId="11" fillId="24" borderId="48" xfId="0" applyFont="1" applyFill="1" applyBorder="1" applyAlignment="1">
      <alignment horizontal="center" vertical="center"/>
    </xf>
    <xf numFmtId="0" fontId="11" fillId="24" borderId="48" xfId="0" applyFont="1" applyFill="1" applyBorder="1" applyAlignment="1">
      <alignment vertical="center"/>
    </xf>
    <xf numFmtId="0" fontId="11" fillId="24" borderId="49" xfId="0" applyFont="1" applyFill="1" applyBorder="1" applyAlignment="1">
      <alignment horizontal="center" vertical="center"/>
    </xf>
    <xf numFmtId="0" fontId="11" fillId="24" borderId="0" xfId="0" applyFont="1" applyFill="1" applyAlignment="1">
      <alignment horizontal="center"/>
    </xf>
    <xf numFmtId="0" fontId="19" fillId="0" borderId="0" xfId="0" applyFont="1" applyAlignment="1">
      <alignment/>
    </xf>
    <xf numFmtId="0" fontId="15" fillId="0" borderId="0" xfId="0" applyFont="1" applyBorder="1" applyAlignment="1">
      <alignment horizontal="center"/>
    </xf>
    <xf numFmtId="0" fontId="4" fillId="0" borderId="50" xfId="0" applyFont="1" applyBorder="1" applyAlignment="1">
      <alignment/>
    </xf>
    <xf numFmtId="0" fontId="4" fillId="0" borderId="51" xfId="0" applyFont="1" applyBorder="1" applyAlignment="1">
      <alignment/>
    </xf>
    <xf numFmtId="0" fontId="4" fillId="0" borderId="18" xfId="0" applyFont="1" applyBorder="1" applyAlignment="1">
      <alignment/>
    </xf>
    <xf numFmtId="0" fontId="15" fillId="0" borderId="52" xfId="0" applyFont="1" applyBorder="1" applyAlignment="1">
      <alignment/>
    </xf>
    <xf numFmtId="0" fontId="4" fillId="0" borderId="36" xfId="0" applyFont="1" applyBorder="1" applyAlignment="1">
      <alignment/>
    </xf>
    <xf numFmtId="0" fontId="9" fillId="0" borderId="36" xfId="0" applyFont="1" applyBorder="1" applyAlignment="1">
      <alignment/>
    </xf>
    <xf numFmtId="0" fontId="4" fillId="0" borderId="52" xfId="0" applyFont="1" applyBorder="1" applyAlignment="1">
      <alignment/>
    </xf>
    <xf numFmtId="0" fontId="9" fillId="0" borderId="52" xfId="0" applyFont="1" applyBorder="1" applyAlignment="1">
      <alignment/>
    </xf>
    <xf numFmtId="0" fontId="11" fillId="0" borderId="52" xfId="0" applyFont="1" applyBorder="1" applyAlignment="1">
      <alignment/>
    </xf>
    <xf numFmtId="0" fontId="15" fillId="0" borderId="36" xfId="0" applyFont="1" applyBorder="1" applyAlignment="1">
      <alignment/>
    </xf>
    <xf numFmtId="0" fontId="13" fillId="0" borderId="52" xfId="0" applyFont="1" applyBorder="1" applyAlignment="1">
      <alignment horizontal="center"/>
    </xf>
    <xf numFmtId="0" fontId="13" fillId="0" borderId="36" xfId="0" applyFont="1" applyBorder="1" applyAlignment="1">
      <alignment horizontal="center"/>
    </xf>
    <xf numFmtId="0" fontId="11" fillId="0" borderId="36" xfId="0" applyFont="1" applyBorder="1" applyAlignment="1">
      <alignment/>
    </xf>
    <xf numFmtId="0" fontId="9" fillId="0" borderId="53" xfId="0" applyFont="1" applyBorder="1" applyAlignment="1">
      <alignment/>
    </xf>
    <xf numFmtId="0" fontId="9" fillId="0" borderId="37" xfId="0" applyFont="1" applyBorder="1" applyAlignment="1">
      <alignment/>
    </xf>
    <xf numFmtId="0" fontId="9" fillId="0" borderId="54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15" xfId="0" applyFont="1" applyBorder="1" applyAlignment="1">
      <alignment horizontal="right"/>
    </xf>
    <xf numFmtId="0" fontId="8" fillId="0" borderId="15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36" xfId="0" applyFont="1" applyBorder="1" applyAlignment="1">
      <alignment/>
    </xf>
    <xf numFmtId="0" fontId="20" fillId="0" borderId="15" xfId="0" applyFont="1" applyBorder="1" applyAlignment="1">
      <alignment/>
    </xf>
    <xf numFmtId="188" fontId="4" fillId="24" borderId="10" xfId="42" applyNumberFormat="1" applyFont="1" applyFill="1" applyBorder="1" applyAlignment="1">
      <alignment vertical="center"/>
    </xf>
    <xf numFmtId="188" fontId="4" fillId="24" borderId="45" xfId="42" applyNumberFormat="1" applyFont="1" applyFill="1" applyBorder="1" applyAlignment="1">
      <alignment vertical="center"/>
    </xf>
    <xf numFmtId="188" fontId="9" fillId="24" borderId="48" xfId="42" applyNumberFormat="1" applyFont="1" applyFill="1" applyBorder="1" applyAlignment="1">
      <alignment/>
    </xf>
    <xf numFmtId="188" fontId="9" fillId="24" borderId="49" xfId="42" applyNumberFormat="1" applyFont="1" applyFill="1" applyBorder="1" applyAlignment="1">
      <alignment/>
    </xf>
    <xf numFmtId="188" fontId="9" fillId="0" borderId="41" xfId="42" applyNumberFormat="1" applyFont="1" applyBorder="1" applyAlignment="1">
      <alignment/>
    </xf>
    <xf numFmtId="188" fontId="9" fillId="0" borderId="35" xfId="42" applyNumberFormat="1" applyFont="1" applyBorder="1" applyAlignment="1">
      <alignment/>
    </xf>
    <xf numFmtId="188" fontId="4" fillId="0" borderId="10" xfId="42" applyNumberFormat="1" applyFont="1" applyBorder="1" applyAlignment="1">
      <alignment vertical="center"/>
    </xf>
    <xf numFmtId="188" fontId="4" fillId="0" borderId="45" xfId="42" applyNumberFormat="1" applyFont="1" applyBorder="1" applyAlignment="1">
      <alignment vertical="center"/>
    </xf>
    <xf numFmtId="0" fontId="4" fillId="0" borderId="33" xfId="0" applyFont="1" applyBorder="1" applyAlignment="1">
      <alignment vertical="center"/>
    </xf>
    <xf numFmtId="0" fontId="10" fillId="24" borderId="34" xfId="0" applyFont="1" applyFill="1" applyBorder="1" applyAlignment="1">
      <alignment vertical="center"/>
    </xf>
    <xf numFmtId="0" fontId="9" fillId="24" borderId="34" xfId="0" applyFont="1" applyFill="1" applyBorder="1" applyAlignment="1">
      <alignment vertical="center"/>
    </xf>
    <xf numFmtId="188" fontId="9" fillId="24" borderId="41" xfId="42" applyNumberFormat="1" applyFont="1" applyFill="1" applyBorder="1" applyAlignment="1">
      <alignment vertical="center"/>
    </xf>
    <xf numFmtId="188" fontId="9" fillId="24" borderId="35" xfId="42" applyNumberFormat="1" applyFont="1" applyFill="1" applyBorder="1" applyAlignment="1">
      <alignment vertical="center"/>
    </xf>
    <xf numFmtId="0" fontId="15" fillId="0" borderId="13" xfId="0" applyFont="1" applyBorder="1" applyAlignment="1">
      <alignment horizontal="right"/>
    </xf>
    <xf numFmtId="37" fontId="4" fillId="0" borderId="38" xfId="42" applyNumberFormat="1" applyFont="1" applyBorder="1" applyAlignment="1">
      <alignment horizontal="center" vertical="center"/>
    </xf>
    <xf numFmtId="37" fontId="4" fillId="0" borderId="11" xfId="42" applyNumberFormat="1" applyFont="1" applyBorder="1" applyAlignment="1">
      <alignment horizontal="center" vertical="center"/>
    </xf>
    <xf numFmtId="188" fontId="9" fillId="0" borderId="38" xfId="42" applyNumberFormat="1" applyFont="1" applyBorder="1" applyAlignment="1">
      <alignment horizontal="center" vertical="center"/>
    </xf>
    <xf numFmtId="188" fontId="11" fillId="24" borderId="10" xfId="42" applyNumberFormat="1" applyFont="1" applyFill="1" applyBorder="1" applyAlignment="1">
      <alignment vertical="center"/>
    </xf>
    <xf numFmtId="188" fontId="11" fillId="24" borderId="45" xfId="42" applyNumberFormat="1" applyFont="1" applyFill="1" applyBorder="1" applyAlignment="1">
      <alignment vertical="center"/>
    </xf>
    <xf numFmtId="188" fontId="9" fillId="24" borderId="49" xfId="42" applyNumberFormat="1" applyFont="1" applyFill="1" applyBorder="1" applyAlignment="1">
      <alignment vertical="center"/>
    </xf>
    <xf numFmtId="188" fontId="9" fillId="24" borderId="48" xfId="42" applyNumberFormat="1" applyFont="1" applyFill="1" applyBorder="1" applyAlignment="1">
      <alignment vertical="center"/>
    </xf>
    <xf numFmtId="188" fontId="9" fillId="24" borderId="10" xfId="42" applyNumberFormat="1" applyFont="1" applyFill="1" applyBorder="1" applyAlignment="1">
      <alignment vertical="center"/>
    </xf>
    <xf numFmtId="188" fontId="9" fillId="24" borderId="45" xfId="42" applyNumberFormat="1" applyFont="1" applyFill="1" applyBorder="1" applyAlignment="1">
      <alignment vertical="center"/>
    </xf>
    <xf numFmtId="188" fontId="4" fillId="0" borderId="38" xfId="42" applyNumberFormat="1" applyFont="1" applyBorder="1" applyAlignment="1">
      <alignment vertical="center"/>
    </xf>
    <xf numFmtId="188" fontId="4" fillId="0" borderId="25" xfId="42" applyNumberFormat="1" applyFont="1" applyBorder="1" applyAlignment="1">
      <alignment vertical="center"/>
    </xf>
    <xf numFmtId="188" fontId="4" fillId="0" borderId="43" xfId="42" applyNumberFormat="1" applyFont="1" applyBorder="1" applyAlignment="1">
      <alignment vertical="center"/>
    </xf>
    <xf numFmtId="188" fontId="4" fillId="0" borderId="26" xfId="42" applyNumberFormat="1" applyFont="1" applyBorder="1" applyAlignment="1">
      <alignment vertical="center"/>
    </xf>
    <xf numFmtId="188" fontId="4" fillId="25" borderId="15" xfId="42" applyNumberFormat="1" applyFont="1" applyFill="1" applyBorder="1" applyAlignment="1">
      <alignment/>
    </xf>
    <xf numFmtId="188" fontId="11" fillId="0" borderId="0" xfId="0" applyNumberFormat="1" applyFont="1" applyAlignment="1">
      <alignment vertical="center"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188" fontId="38" fillId="0" borderId="0" xfId="42" applyNumberFormat="1" applyFont="1" applyAlignment="1">
      <alignment/>
    </xf>
    <xf numFmtId="188" fontId="0" fillId="0" borderId="0" xfId="42" applyNumberFormat="1" applyFont="1" applyAlignment="1">
      <alignment/>
    </xf>
    <xf numFmtId="188" fontId="40" fillId="0" borderId="0" xfId="42" applyNumberFormat="1" applyFont="1" applyAlignment="1">
      <alignment/>
    </xf>
    <xf numFmtId="0" fontId="0" fillId="0" borderId="0" xfId="0" applyFont="1" applyAlignment="1">
      <alignment/>
    </xf>
    <xf numFmtId="0" fontId="41" fillId="0" borderId="0" xfId="0" applyFont="1" applyAlignment="1">
      <alignment/>
    </xf>
    <xf numFmtId="188" fontId="0" fillId="0" borderId="0" xfId="42" applyNumberFormat="1" applyFont="1" applyAlignment="1">
      <alignment/>
    </xf>
    <xf numFmtId="188" fontId="42" fillId="0" borderId="0" xfId="42" applyNumberFormat="1" applyFont="1" applyAlignment="1">
      <alignment/>
    </xf>
    <xf numFmtId="188" fontId="46" fillId="0" borderId="11" xfId="42" applyNumberFormat="1" applyFont="1" applyBorder="1" applyAlignment="1">
      <alignment horizontal="center" vertical="center"/>
    </xf>
    <xf numFmtId="185" fontId="4" fillId="0" borderId="11" xfId="42" applyFont="1" applyBorder="1" applyAlignment="1">
      <alignment horizontal="center" vertical="center"/>
    </xf>
    <xf numFmtId="188" fontId="0" fillId="26" borderId="0" xfId="42" applyNumberFormat="1" applyFont="1" applyFill="1" applyAlignment="1">
      <alignment/>
    </xf>
    <xf numFmtId="188" fontId="38" fillId="26" borderId="0" xfId="42" applyNumberFormat="1" applyFont="1" applyFill="1" applyAlignment="1">
      <alignment/>
    </xf>
    <xf numFmtId="188" fontId="40" fillId="26" borderId="0" xfId="42" applyNumberFormat="1" applyFont="1" applyFill="1" applyAlignment="1">
      <alignment/>
    </xf>
    <xf numFmtId="188" fontId="0" fillId="26" borderId="0" xfId="42" applyNumberFormat="1" applyFont="1" applyFill="1" applyAlignment="1">
      <alignment/>
    </xf>
    <xf numFmtId="188" fontId="42" fillId="26" borderId="0" xfId="42" applyNumberFormat="1" applyFont="1" applyFill="1" applyAlignment="1">
      <alignment/>
    </xf>
    <xf numFmtId="188" fontId="0" fillId="0" borderId="0" xfId="0" applyNumberFormat="1" applyAlignment="1">
      <alignment/>
    </xf>
    <xf numFmtId="0" fontId="38" fillId="0" borderId="0" xfId="0" applyFont="1" applyAlignment="1">
      <alignment horizontal="left"/>
    </xf>
    <xf numFmtId="188" fontId="0" fillId="0" borderId="0" xfId="0" applyNumberFormat="1" applyFont="1" applyAlignment="1">
      <alignment/>
    </xf>
    <xf numFmtId="0" fontId="15" fillId="0" borderId="15" xfId="0" applyFont="1" applyBorder="1" applyAlignment="1">
      <alignment/>
    </xf>
    <xf numFmtId="0" fontId="43" fillId="0" borderId="15" xfId="0" applyFont="1" applyBorder="1" applyAlignment="1">
      <alignment/>
    </xf>
    <xf numFmtId="0" fontId="11" fillId="0" borderId="15" xfId="0" applyFont="1" applyBorder="1" applyAlignment="1">
      <alignment horizontal="center"/>
    </xf>
    <xf numFmtId="0" fontId="13" fillId="0" borderId="52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36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46" fontId="11" fillId="0" borderId="0" xfId="0" applyNumberFormat="1" applyFont="1" applyBorder="1" applyAlignment="1">
      <alignment horizontal="center"/>
    </xf>
    <xf numFmtId="185" fontId="11" fillId="0" borderId="13" xfId="42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21" fontId="11" fillId="0" borderId="0" xfId="0" applyNumberFormat="1" applyFont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9" fillId="24" borderId="44" xfId="0" applyFont="1" applyFill="1" applyBorder="1" applyAlignment="1">
      <alignment horizontal="center" vertical="center"/>
    </xf>
    <xf numFmtId="0" fontId="9" fillId="24" borderId="0" xfId="0" applyFont="1" applyFill="1" applyBorder="1" applyAlignment="1">
      <alignment horizontal="center" vertical="center"/>
    </xf>
    <xf numFmtId="0" fontId="9" fillId="24" borderId="34" xfId="0" applyFont="1" applyFill="1" applyBorder="1" applyAlignment="1">
      <alignment horizontal="center" vertical="center"/>
    </xf>
    <xf numFmtId="0" fontId="9" fillId="24" borderId="55" xfId="0" applyFont="1" applyFill="1" applyBorder="1" applyAlignment="1">
      <alignment horizontal="center" vertical="center"/>
    </xf>
    <xf numFmtId="0" fontId="9" fillId="24" borderId="56" xfId="0" applyFont="1" applyFill="1" applyBorder="1" applyAlignment="1">
      <alignment horizontal="center" vertical="center"/>
    </xf>
    <xf numFmtId="0" fontId="9" fillId="24" borderId="57" xfId="0" applyFont="1" applyFill="1" applyBorder="1" applyAlignment="1">
      <alignment horizontal="center" vertical="center"/>
    </xf>
    <xf numFmtId="0" fontId="9" fillId="24" borderId="12" xfId="0" applyFont="1" applyFill="1" applyBorder="1" applyAlignment="1">
      <alignment horizontal="center" vertical="center"/>
    </xf>
    <xf numFmtId="0" fontId="9" fillId="24" borderId="13" xfId="0" applyFont="1" applyFill="1" applyBorder="1" applyAlignment="1">
      <alignment horizontal="center" vertical="center"/>
    </xf>
    <xf numFmtId="0" fontId="9" fillId="24" borderId="14" xfId="0" applyFont="1" applyFill="1" applyBorder="1" applyAlignment="1">
      <alignment horizontal="center" vertical="center"/>
    </xf>
    <xf numFmtId="0" fontId="18" fillId="24" borderId="41" xfId="0" applyFont="1" applyFill="1" applyBorder="1" applyAlignment="1">
      <alignment horizontal="center" vertical="center"/>
    </xf>
    <xf numFmtId="0" fontId="9" fillId="24" borderId="58" xfId="0" applyFont="1" applyFill="1" applyBorder="1" applyAlignment="1">
      <alignment horizontal="center" vertical="center"/>
    </xf>
    <xf numFmtId="0" fontId="9" fillId="24" borderId="22" xfId="0" applyFont="1" applyFill="1" applyBorder="1" applyAlignment="1">
      <alignment horizontal="center" vertical="center"/>
    </xf>
    <xf numFmtId="0" fontId="9" fillId="24" borderId="15" xfId="0" applyFont="1" applyFill="1" applyBorder="1" applyAlignment="1">
      <alignment horizontal="center" vertical="center"/>
    </xf>
    <xf numFmtId="0" fontId="9" fillId="24" borderId="23" xfId="0" applyFont="1" applyFill="1" applyBorder="1" applyAlignment="1">
      <alignment horizontal="center" vertical="center"/>
    </xf>
    <xf numFmtId="0" fontId="9" fillId="24" borderId="59" xfId="0" applyFont="1" applyFill="1" applyBorder="1" applyAlignment="1">
      <alignment horizontal="center" vertical="center"/>
    </xf>
    <xf numFmtId="0" fontId="9" fillId="24" borderId="37" xfId="0" applyFont="1" applyFill="1" applyBorder="1" applyAlignment="1">
      <alignment horizontal="center" vertical="center"/>
    </xf>
    <xf numFmtId="0" fontId="9" fillId="24" borderId="33" xfId="0" applyFont="1" applyFill="1" applyBorder="1" applyAlignment="1">
      <alignment horizontal="center" vertical="center"/>
    </xf>
    <xf numFmtId="0" fontId="9" fillId="24" borderId="60" xfId="0" applyFont="1" applyFill="1" applyBorder="1" applyAlignment="1">
      <alignment horizontal="center" vertical="center"/>
    </xf>
    <xf numFmtId="0" fontId="9" fillId="24" borderId="25" xfId="0" applyFont="1" applyFill="1" applyBorder="1" applyAlignment="1">
      <alignment horizontal="center" vertical="center"/>
    </xf>
    <xf numFmtId="0" fontId="9" fillId="24" borderId="61" xfId="0" applyFont="1" applyFill="1" applyBorder="1" applyAlignment="1">
      <alignment horizontal="center" vertical="center"/>
    </xf>
    <xf numFmtId="0" fontId="9" fillId="24" borderId="24" xfId="0" applyFont="1" applyFill="1" applyBorder="1" applyAlignment="1">
      <alignment horizontal="center" vertical="center"/>
    </xf>
    <xf numFmtId="0" fontId="9" fillId="24" borderId="62" xfId="0" applyFont="1" applyFill="1" applyBorder="1" applyAlignment="1">
      <alignment horizontal="center" vertical="center"/>
    </xf>
    <xf numFmtId="0" fontId="9" fillId="24" borderId="51" xfId="0" applyFont="1" applyFill="1" applyBorder="1" applyAlignment="1">
      <alignment horizontal="center" vertical="center"/>
    </xf>
    <xf numFmtId="0" fontId="9" fillId="24" borderId="17" xfId="0" applyFont="1" applyFill="1" applyBorder="1" applyAlignment="1">
      <alignment horizontal="center" vertical="center"/>
    </xf>
    <xf numFmtId="0" fontId="9" fillId="24" borderId="53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9" fillId="24" borderId="12" xfId="0" applyFont="1" applyFill="1" applyBorder="1" applyAlignment="1">
      <alignment horizontal="left" vertical="center"/>
    </xf>
    <xf numFmtId="0" fontId="9" fillId="24" borderId="13" xfId="0" applyFont="1" applyFill="1" applyBorder="1" applyAlignment="1">
      <alignment horizontal="left" vertical="center"/>
    </xf>
    <xf numFmtId="0" fontId="9" fillId="24" borderId="14" xfId="0" applyFont="1" applyFill="1" applyBorder="1" applyAlignment="1">
      <alignment horizontal="left" vertical="center"/>
    </xf>
    <xf numFmtId="0" fontId="9" fillId="24" borderId="22" xfId="0" applyFont="1" applyFill="1" applyBorder="1" applyAlignment="1">
      <alignment horizontal="left" vertical="center"/>
    </xf>
    <xf numFmtId="0" fontId="9" fillId="24" borderId="15" xfId="0" applyFont="1" applyFill="1" applyBorder="1" applyAlignment="1">
      <alignment horizontal="left" vertical="center"/>
    </xf>
    <xf numFmtId="0" fontId="9" fillId="24" borderId="23" xfId="0" applyFont="1" applyFill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9" fillId="24" borderId="59" xfId="0" applyFont="1" applyFill="1" applyBorder="1" applyAlignment="1">
      <alignment horizontal="left" vertical="center"/>
    </xf>
    <xf numFmtId="0" fontId="9" fillId="24" borderId="37" xfId="0" applyFont="1" applyFill="1" applyBorder="1" applyAlignment="1">
      <alignment horizontal="left" vertical="center"/>
    </xf>
    <xf numFmtId="0" fontId="9" fillId="24" borderId="33" xfId="0" applyFont="1" applyFill="1" applyBorder="1" applyAlignment="1">
      <alignment horizontal="left" vertical="center"/>
    </xf>
    <xf numFmtId="3" fontId="15" fillId="0" borderId="0" xfId="0" applyNumberFormat="1" applyFont="1" applyAlignment="1">
      <alignment horizontal="center" vertical="center"/>
    </xf>
    <xf numFmtId="0" fontId="4" fillId="0" borderId="28" xfId="0" applyFont="1" applyBorder="1" applyAlignment="1">
      <alignment horizontal="left" vertical="center"/>
    </xf>
    <xf numFmtId="0" fontId="4" fillId="0" borderId="29" xfId="0" applyFont="1" applyBorder="1" applyAlignment="1">
      <alignment horizontal="left" vertical="center"/>
    </xf>
    <xf numFmtId="0" fontId="4" fillId="0" borderId="30" xfId="0" applyFont="1" applyBorder="1" applyAlignment="1">
      <alignment horizontal="left" vertical="center"/>
    </xf>
    <xf numFmtId="0" fontId="9" fillId="24" borderId="52" xfId="0" applyFont="1" applyFill="1" applyBorder="1" applyAlignment="1">
      <alignment horizontal="center" vertical="center"/>
    </xf>
    <xf numFmtId="0" fontId="9" fillId="0" borderId="52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63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64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10" fillId="24" borderId="53" xfId="0" applyFont="1" applyFill="1" applyBorder="1" applyAlignment="1">
      <alignment horizontal="center" vertical="center"/>
    </xf>
    <xf numFmtId="0" fontId="10" fillId="24" borderId="37" xfId="0" applyFont="1" applyFill="1" applyBorder="1" applyAlignment="1">
      <alignment horizontal="center" vertical="center"/>
    </xf>
    <xf numFmtId="0" fontId="10" fillId="24" borderId="33" xfId="0" applyFont="1" applyFill="1" applyBorder="1" applyAlignment="1">
      <alignment horizontal="center" vertical="center"/>
    </xf>
    <xf numFmtId="0" fontId="9" fillId="24" borderId="65" xfId="0" applyFont="1" applyFill="1" applyBorder="1" applyAlignment="1">
      <alignment horizontal="center" vertical="center"/>
    </xf>
    <xf numFmtId="0" fontId="9" fillId="0" borderId="65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2" fontId="9" fillId="0" borderId="64" xfId="0" applyNumberFormat="1" applyFont="1" applyBorder="1" applyAlignment="1">
      <alignment horizontal="center" vertical="center"/>
    </xf>
    <xf numFmtId="2" fontId="9" fillId="0" borderId="29" xfId="0" applyNumberFormat="1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5" fillId="0" borderId="0" xfId="0" applyFont="1" applyAlignment="1">
      <alignment horizontal="center"/>
    </xf>
    <xf numFmtId="0" fontId="11" fillId="24" borderId="46" xfId="0" applyFont="1" applyFill="1" applyBorder="1" applyAlignment="1">
      <alignment horizontal="center" vertical="center"/>
    </xf>
    <xf numFmtId="0" fontId="11" fillId="24" borderId="48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B1:H26"/>
  <sheetViews>
    <sheetView zoomScalePageLayoutView="0" workbookViewId="0" topLeftCell="A1">
      <selection activeCell="G20" sqref="G20"/>
    </sheetView>
  </sheetViews>
  <sheetFormatPr defaultColWidth="9.140625" defaultRowHeight="12.75"/>
  <cols>
    <col min="1" max="1" width="4.421875" style="0" customWidth="1"/>
    <col min="3" max="3" width="35.8515625" style="0" customWidth="1"/>
    <col min="4" max="5" width="16.28125" style="182" bestFit="1" customWidth="1"/>
    <col min="6" max="6" width="13.421875" style="0" bestFit="1" customWidth="1"/>
    <col min="8" max="8" width="13.421875" style="0" bestFit="1" customWidth="1"/>
  </cols>
  <sheetData>
    <row r="1" spans="2:5" ht="12.75">
      <c r="B1" s="179"/>
      <c r="C1" s="179"/>
      <c r="D1" s="181"/>
      <c r="E1" s="181"/>
    </row>
    <row r="2" spans="2:5" ht="18">
      <c r="B2" s="180" t="s">
        <v>164</v>
      </c>
      <c r="D2" s="190" t="s">
        <v>225</v>
      </c>
      <c r="E2" s="182" t="s">
        <v>225</v>
      </c>
    </row>
    <row r="3" spans="2:5" ht="12.75">
      <c r="B3" s="179" t="s">
        <v>165</v>
      </c>
      <c r="C3" s="179" t="s">
        <v>166</v>
      </c>
      <c r="D3" s="191">
        <v>4000000</v>
      </c>
      <c r="E3" s="181">
        <v>4000000</v>
      </c>
    </row>
    <row r="4" spans="2:6" ht="12.75">
      <c r="B4" s="179" t="s">
        <v>167</v>
      </c>
      <c r="C4" s="179" t="s">
        <v>168</v>
      </c>
      <c r="D4" s="191">
        <v>2055260</v>
      </c>
      <c r="E4" s="181">
        <v>1668068.12</v>
      </c>
      <c r="F4" s="195">
        <f>+D4+D5</f>
        <v>2475063</v>
      </c>
    </row>
    <row r="5" spans="2:5" ht="12.75">
      <c r="B5" s="179" t="s">
        <v>169</v>
      </c>
      <c r="C5" s="179" t="s">
        <v>170</v>
      </c>
      <c r="D5" s="191">
        <f>+PL!D16</f>
        <v>419803</v>
      </c>
      <c r="E5" s="181">
        <v>387192</v>
      </c>
    </row>
    <row r="6" spans="2:5" ht="12.75">
      <c r="B6" s="196">
        <v>421</v>
      </c>
      <c r="C6" s="179" t="s">
        <v>232</v>
      </c>
      <c r="D6" s="191">
        <v>826410</v>
      </c>
      <c r="E6" s="181"/>
    </row>
    <row r="7" spans="2:5" ht="12.75">
      <c r="B7" s="179" t="s">
        <v>171</v>
      </c>
      <c r="C7" s="179" t="s">
        <v>172</v>
      </c>
      <c r="D7" s="191">
        <v>253607</v>
      </c>
      <c r="E7" s="181">
        <v>255403</v>
      </c>
    </row>
    <row r="8" spans="2:5" ht="12.75">
      <c r="B8" s="179" t="s">
        <v>173</v>
      </c>
      <c r="C8" s="179" t="s">
        <v>174</v>
      </c>
      <c r="D8" s="191">
        <v>20776</v>
      </c>
      <c r="E8" s="181">
        <v>65542</v>
      </c>
    </row>
    <row r="9" spans="2:5" ht="12.75">
      <c r="B9" s="179" t="s">
        <v>175</v>
      </c>
      <c r="C9" s="179" t="s">
        <v>176</v>
      </c>
      <c r="D9" s="191">
        <v>500000</v>
      </c>
      <c r="E9" s="181">
        <v>200000</v>
      </c>
    </row>
    <row r="10" spans="4:5" ht="12.75">
      <c r="D10" s="192">
        <f>SUM(D3:D9)</f>
        <v>8075856</v>
      </c>
      <c r="E10" s="183">
        <f>SUM(E3:E9)</f>
        <v>6576205.12</v>
      </c>
    </row>
    <row r="11" spans="2:4" ht="18">
      <c r="B11" s="180" t="s">
        <v>177</v>
      </c>
      <c r="D11" s="190"/>
    </row>
    <row r="12" spans="2:8" ht="12.75">
      <c r="B12" s="179" t="s">
        <v>178</v>
      </c>
      <c r="C12" s="179" t="s">
        <v>179</v>
      </c>
      <c r="D12" s="191">
        <v>3047000</v>
      </c>
      <c r="E12" s="181">
        <v>2879350</v>
      </c>
      <c r="H12" s="195">
        <f>+D12-E12</f>
        <v>167650</v>
      </c>
    </row>
    <row r="13" spans="2:8" ht="12.75">
      <c r="B13" s="179" t="s">
        <v>180</v>
      </c>
      <c r="C13" s="179" t="s">
        <v>181</v>
      </c>
      <c r="D13" s="191">
        <v>2342577</v>
      </c>
      <c r="E13" s="181">
        <v>905757</v>
      </c>
      <c r="H13" s="195">
        <f>+D13-E13</f>
        <v>1436820</v>
      </c>
    </row>
    <row r="14" spans="2:8" ht="12.75">
      <c r="B14" s="179" t="s">
        <v>182</v>
      </c>
      <c r="C14" s="179" t="s">
        <v>183</v>
      </c>
      <c r="D14" s="191">
        <v>384800</v>
      </c>
      <c r="E14" s="181">
        <v>291500</v>
      </c>
      <c r="H14" s="195">
        <f>+D14-E14</f>
        <v>93300</v>
      </c>
    </row>
    <row r="15" spans="2:8" ht="12.75">
      <c r="B15" s="179" t="s">
        <v>184</v>
      </c>
      <c r="C15" s="179" t="s">
        <v>185</v>
      </c>
      <c r="D15" s="191">
        <v>-143947</v>
      </c>
      <c r="E15" s="181">
        <v>-143947</v>
      </c>
      <c r="H15" s="195">
        <f>+H14+H13+H12</f>
        <v>1697770</v>
      </c>
    </row>
    <row r="16" spans="2:5" ht="12.75">
      <c r="B16" s="179" t="s">
        <v>186</v>
      </c>
      <c r="C16" s="179" t="s">
        <v>187</v>
      </c>
      <c r="D16" s="191">
        <v>631580</v>
      </c>
      <c r="E16" s="181">
        <v>455780</v>
      </c>
    </row>
    <row r="17" spans="2:5" ht="12.75">
      <c r="B17" s="179" t="s">
        <v>188</v>
      </c>
      <c r="C17" s="179" t="s">
        <v>189</v>
      </c>
      <c r="D17" s="191">
        <v>263500</v>
      </c>
      <c r="E17" s="181">
        <v>1153500</v>
      </c>
    </row>
    <row r="18" spans="2:5" ht="12.75">
      <c r="B18" s="196">
        <v>423</v>
      </c>
      <c r="C18" s="179" t="s">
        <v>233</v>
      </c>
      <c r="D18" s="191">
        <v>62800</v>
      </c>
      <c r="E18" s="181"/>
    </row>
    <row r="19" spans="2:5" ht="12.75">
      <c r="B19" s="179" t="s">
        <v>190</v>
      </c>
      <c r="C19" s="179" t="s">
        <v>102</v>
      </c>
      <c r="D19" s="191">
        <f>387841-PL!D13</f>
        <v>341196</v>
      </c>
      <c r="E19" s="181">
        <v>236147</v>
      </c>
    </row>
    <row r="20" spans="2:5" ht="12.75">
      <c r="B20" s="179" t="s">
        <v>214</v>
      </c>
      <c r="C20" s="179" t="s">
        <v>215</v>
      </c>
      <c r="D20" s="191">
        <v>381358.88</v>
      </c>
      <c r="E20" s="181">
        <v>521359</v>
      </c>
    </row>
    <row r="21" spans="2:5" ht="12.75">
      <c r="B21" s="179" t="s">
        <v>191</v>
      </c>
      <c r="C21" s="179" t="s">
        <v>192</v>
      </c>
      <c r="D21" s="191">
        <v>259292</v>
      </c>
      <c r="E21" s="181">
        <v>214992</v>
      </c>
    </row>
    <row r="22" spans="2:5" ht="12.75">
      <c r="B22" s="179" t="s">
        <v>193</v>
      </c>
      <c r="C22" s="179" t="s">
        <v>194</v>
      </c>
      <c r="D22" s="191">
        <v>502101.96</v>
      </c>
      <c r="E22" s="181">
        <v>58369.96</v>
      </c>
    </row>
    <row r="23" spans="2:5" ht="12.75">
      <c r="B23" s="179" t="s">
        <v>195</v>
      </c>
      <c r="C23" s="179" t="s">
        <v>196</v>
      </c>
      <c r="D23" s="191">
        <v>3597.16</v>
      </c>
      <c r="E23" s="181">
        <v>3397.16</v>
      </c>
    </row>
    <row r="24" spans="4:5" ht="12.75">
      <c r="D24" s="192">
        <f>SUM(D12:D23)</f>
        <v>8075856</v>
      </c>
      <c r="E24" s="183">
        <f>SUM(E12:E23)</f>
        <v>6576205.12</v>
      </c>
    </row>
    <row r="26" spans="4:5" ht="12.75">
      <c r="D26" s="182">
        <f>+D24-D10</f>
        <v>0</v>
      </c>
      <c r="E26" s="182">
        <f>+E24-E10</f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</sheetPr>
  <dimension ref="B1:E24"/>
  <sheetViews>
    <sheetView zoomScalePageLayoutView="0" workbookViewId="0" topLeftCell="A1">
      <selection activeCell="A18" sqref="A18:IV24"/>
    </sheetView>
  </sheetViews>
  <sheetFormatPr defaultColWidth="9.140625" defaultRowHeight="12.75"/>
  <cols>
    <col min="1" max="2" width="9.140625" style="184" customWidth="1"/>
    <col min="3" max="3" width="35.140625" style="184" customWidth="1"/>
    <col min="4" max="4" width="17.421875" style="186" bestFit="1" customWidth="1"/>
    <col min="5" max="5" width="14.7109375" style="184" bestFit="1" customWidth="1"/>
    <col min="6" max="16384" width="9.140625" style="184" customWidth="1"/>
  </cols>
  <sheetData>
    <row r="1" spans="2:5" ht="12.75">
      <c r="B1" s="184" t="s">
        <v>197</v>
      </c>
      <c r="C1" s="184" t="s">
        <v>198</v>
      </c>
      <c r="D1" s="193">
        <v>2013</v>
      </c>
      <c r="E1" s="186">
        <v>2012</v>
      </c>
    </row>
    <row r="2" spans="2:5" ht="18">
      <c r="B2" s="185" t="s">
        <v>199</v>
      </c>
      <c r="D2" s="193"/>
      <c r="E2" s="186"/>
    </row>
    <row r="3" spans="2:5" ht="12.75">
      <c r="B3" s="184" t="s">
        <v>200</v>
      </c>
      <c r="C3" s="184" t="s">
        <v>201</v>
      </c>
      <c r="D3" s="193">
        <v>14250000</v>
      </c>
      <c r="E3" s="186">
        <v>12000000</v>
      </c>
    </row>
    <row r="4" spans="4:5" ht="12.75">
      <c r="D4" s="194">
        <f>+D3</f>
        <v>14250000</v>
      </c>
      <c r="E4" s="187">
        <f>+E3</f>
        <v>12000000</v>
      </c>
    </row>
    <row r="5" spans="2:5" ht="18">
      <c r="B5" s="185" t="s">
        <v>202</v>
      </c>
      <c r="D5" s="193"/>
      <c r="E5" s="186"/>
    </row>
    <row r="6" spans="2:5" ht="12.75">
      <c r="B6" s="184" t="s">
        <v>216</v>
      </c>
      <c r="C6" s="184" t="s">
        <v>217</v>
      </c>
      <c r="D6" s="193">
        <v>10000</v>
      </c>
      <c r="E6" s="186">
        <v>15000</v>
      </c>
    </row>
    <row r="7" spans="2:5" ht="12.75">
      <c r="B7" s="184" t="s">
        <v>203</v>
      </c>
      <c r="C7" s="184" t="s">
        <v>183</v>
      </c>
      <c r="D7" s="193">
        <v>30096</v>
      </c>
      <c r="E7" s="186">
        <v>0</v>
      </c>
    </row>
    <row r="8" spans="2:5" ht="12.75">
      <c r="B8" s="184" t="s">
        <v>204</v>
      </c>
      <c r="C8" s="184" t="s">
        <v>205</v>
      </c>
      <c r="D8" s="193">
        <v>7950</v>
      </c>
      <c r="E8" s="186">
        <v>5676</v>
      </c>
    </row>
    <row r="9" spans="2:5" ht="12.75">
      <c r="B9" s="184" t="s">
        <v>206</v>
      </c>
      <c r="C9" s="184" t="s">
        <v>207</v>
      </c>
      <c r="D9" s="193">
        <v>25120</v>
      </c>
      <c r="E9" s="186">
        <v>25120</v>
      </c>
    </row>
    <row r="10" spans="2:5" ht="12.75">
      <c r="B10" s="184" t="s">
        <v>208</v>
      </c>
      <c r="C10" s="184" t="s">
        <v>209</v>
      </c>
      <c r="D10" s="193">
        <v>11827095</v>
      </c>
      <c r="E10" s="186">
        <v>9977337</v>
      </c>
    </row>
    <row r="11" spans="2:5" ht="12.75">
      <c r="B11" s="184" t="s">
        <v>210</v>
      </c>
      <c r="C11" s="184" t="s">
        <v>211</v>
      </c>
      <c r="D11" s="193">
        <v>1883291</v>
      </c>
      <c r="E11" s="186">
        <v>1520928</v>
      </c>
    </row>
    <row r="12" spans="2:5" ht="12.75">
      <c r="B12" s="184" t="s">
        <v>218</v>
      </c>
      <c r="C12" s="184" t="s">
        <v>219</v>
      </c>
      <c r="D12" s="193">
        <v>0</v>
      </c>
      <c r="E12" s="186">
        <v>23153</v>
      </c>
    </row>
    <row r="13" spans="2:5" ht="12.75">
      <c r="B13" s="184" t="s">
        <v>212</v>
      </c>
      <c r="C13" s="184" t="s">
        <v>213</v>
      </c>
      <c r="D13" s="193">
        <v>46645</v>
      </c>
      <c r="E13" s="186">
        <v>45594</v>
      </c>
    </row>
    <row r="14" spans="3:5" ht="12.75">
      <c r="C14" s="184" t="s">
        <v>221</v>
      </c>
      <c r="D14" s="194">
        <f>SUM(D6:D13)</f>
        <v>13830197</v>
      </c>
      <c r="E14" s="187">
        <f>SUM(E6:E13)</f>
        <v>11612808</v>
      </c>
    </row>
    <row r="15" spans="4:5" ht="12.75">
      <c r="D15" s="193"/>
      <c r="E15" s="186"/>
    </row>
    <row r="16" spans="3:5" ht="12.75">
      <c r="C16" s="184" t="s">
        <v>220</v>
      </c>
      <c r="D16" s="193">
        <f>+D4-D14</f>
        <v>419803</v>
      </c>
      <c r="E16" s="186">
        <f>+E4-E14</f>
        <v>387192</v>
      </c>
    </row>
    <row r="17" spans="4:5" ht="12.75">
      <c r="D17" s="184"/>
      <c r="E17" s="186">
        <f>+E16-BSH!E5</f>
        <v>0</v>
      </c>
    </row>
    <row r="18" spans="4:5" ht="12.75">
      <c r="D18" s="197">
        <f>+D14-D13</f>
        <v>13783552</v>
      </c>
      <c r="E18" s="186"/>
    </row>
    <row r="19" spans="4:5" ht="12.75">
      <c r="D19" s="184"/>
      <c r="E19" s="186"/>
    </row>
    <row r="20" spans="4:5" ht="12.75">
      <c r="D20" s="184"/>
      <c r="E20" s="186">
        <f>+E16</f>
        <v>387192</v>
      </c>
    </row>
    <row r="21" spans="4:5" ht="12.75">
      <c r="D21" s="184"/>
      <c r="E21" s="186">
        <f>+E20+E13</f>
        <v>432786</v>
      </c>
    </row>
    <row r="22" spans="4:5" ht="12.75">
      <c r="D22" s="184"/>
      <c r="E22" s="186">
        <f>+E21+E12</f>
        <v>455939</v>
      </c>
    </row>
    <row r="23" spans="4:5" ht="12.75">
      <c r="D23" s="184"/>
      <c r="E23" s="186">
        <f>+E22*0.1</f>
        <v>45593.9</v>
      </c>
    </row>
    <row r="24" spans="4:5" ht="12.75">
      <c r="D24" s="184"/>
      <c r="E24" s="186">
        <f>+E21-E23</f>
        <v>387192.1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B5:K45"/>
  <sheetViews>
    <sheetView zoomScalePageLayoutView="0" workbookViewId="0" topLeftCell="A1">
      <selection activeCell="H15" sqref="H15"/>
    </sheetView>
  </sheetViews>
  <sheetFormatPr defaultColWidth="9.140625" defaultRowHeight="12.75"/>
  <cols>
    <col min="1" max="1" width="0.85546875" style="2" customWidth="1"/>
    <col min="2" max="2" width="6.140625" style="2" customWidth="1"/>
    <col min="3" max="3" width="9.7109375" style="2" customWidth="1"/>
    <col min="4" max="4" width="13.140625" style="2" customWidth="1"/>
    <col min="5" max="5" width="11.28125" style="2" customWidth="1"/>
    <col min="6" max="6" width="12.8515625" style="2" customWidth="1"/>
    <col min="7" max="7" width="7.00390625" style="2" customWidth="1"/>
    <col min="8" max="8" width="9.140625" style="2" customWidth="1"/>
    <col min="9" max="10" width="11.7109375" style="2" customWidth="1"/>
    <col min="11" max="11" width="9.7109375" style="2" customWidth="1"/>
    <col min="12" max="12" width="1.8515625" style="2" customWidth="1"/>
    <col min="13" max="16384" width="9.140625" style="2" customWidth="1"/>
  </cols>
  <sheetData>
    <row r="4" ht="6.75" customHeight="1" thickBot="1"/>
    <row r="5" spans="2:11" ht="13.5" thickTop="1">
      <c r="B5" s="128"/>
      <c r="C5" s="129"/>
      <c r="D5" s="129"/>
      <c r="E5" s="129"/>
      <c r="F5" s="129"/>
      <c r="G5" s="129"/>
      <c r="H5" s="129"/>
      <c r="I5" s="129"/>
      <c r="J5" s="129"/>
      <c r="K5" s="130"/>
    </row>
    <row r="6" spans="2:11" s="27" customFormat="1" ht="23.25" customHeight="1">
      <c r="B6" s="136"/>
      <c r="C6" s="36" t="s">
        <v>146</v>
      </c>
      <c r="D6" s="36"/>
      <c r="E6" s="36"/>
      <c r="F6" s="149" t="s">
        <v>239</v>
      </c>
      <c r="G6" s="145"/>
      <c r="H6" s="146"/>
      <c r="I6" s="144"/>
      <c r="J6" s="147"/>
      <c r="K6" s="148"/>
    </row>
    <row r="7" spans="2:11" s="27" customFormat="1" ht="23.25" customHeight="1">
      <c r="B7" s="136"/>
      <c r="C7" s="36" t="s">
        <v>96</v>
      </c>
      <c r="D7" s="36"/>
      <c r="E7" s="36"/>
      <c r="F7" s="40" t="s">
        <v>235</v>
      </c>
      <c r="G7" s="163"/>
      <c r="H7" s="38"/>
      <c r="I7" s="39"/>
      <c r="J7" s="39"/>
      <c r="K7" s="137"/>
    </row>
    <row r="8" spans="2:11" s="27" customFormat="1" ht="23.25" customHeight="1">
      <c r="B8" s="136"/>
      <c r="C8" s="36" t="s">
        <v>5</v>
      </c>
      <c r="D8" s="36"/>
      <c r="E8" s="36"/>
      <c r="F8" s="37" t="s">
        <v>236</v>
      </c>
      <c r="G8" s="37"/>
      <c r="H8" s="199"/>
      <c r="I8" s="37"/>
      <c r="J8" s="37"/>
      <c r="K8" s="137"/>
    </row>
    <row r="9" spans="2:11" s="27" customFormat="1" ht="23.25" customHeight="1">
      <c r="B9" s="136"/>
      <c r="C9" s="36"/>
      <c r="D9" s="36"/>
      <c r="E9" s="36"/>
      <c r="F9" s="198" t="s">
        <v>234</v>
      </c>
      <c r="G9" s="198"/>
      <c r="H9" s="127"/>
      <c r="I9" s="127"/>
      <c r="J9" s="34"/>
      <c r="K9" s="137"/>
    </row>
    <row r="10" spans="2:11" s="27" customFormat="1" ht="23.25" customHeight="1">
      <c r="B10" s="136"/>
      <c r="C10" s="36" t="s">
        <v>0</v>
      </c>
      <c r="D10" s="36"/>
      <c r="E10" s="36"/>
      <c r="F10" s="37" t="s">
        <v>237</v>
      </c>
      <c r="G10" s="41"/>
      <c r="H10" s="34"/>
      <c r="I10" s="34"/>
      <c r="J10" s="34"/>
      <c r="K10" s="137"/>
    </row>
    <row r="11" spans="2:11" s="27" customFormat="1" ht="23.25" customHeight="1">
      <c r="B11" s="136"/>
      <c r="C11" s="36"/>
      <c r="D11" s="36"/>
      <c r="E11" s="36"/>
      <c r="F11" s="34"/>
      <c r="G11" s="34"/>
      <c r="H11" s="34"/>
      <c r="I11" s="34"/>
      <c r="J11" s="34"/>
      <c r="K11" s="137"/>
    </row>
    <row r="12" spans="2:11" s="27" customFormat="1" ht="23.25" customHeight="1">
      <c r="B12" s="136"/>
      <c r="C12" s="36" t="s">
        <v>31</v>
      </c>
      <c r="D12" s="36"/>
      <c r="E12" s="36"/>
      <c r="F12" s="37" t="s">
        <v>238</v>
      </c>
      <c r="G12" s="37"/>
      <c r="H12" s="37"/>
      <c r="I12" s="37"/>
      <c r="J12" s="37"/>
      <c r="K12" s="137"/>
    </row>
    <row r="13" spans="2:11" ht="23.25" customHeight="1">
      <c r="B13" s="134"/>
      <c r="C13" s="29"/>
      <c r="D13" s="29"/>
      <c r="E13" s="29"/>
      <c r="F13" s="29"/>
      <c r="G13" s="29"/>
      <c r="H13" s="29"/>
      <c r="I13" s="29"/>
      <c r="J13" s="29"/>
      <c r="K13" s="132"/>
    </row>
    <row r="14" spans="2:11" ht="12.75">
      <c r="B14" s="134"/>
      <c r="C14" s="29"/>
      <c r="D14" s="29"/>
      <c r="E14" s="29"/>
      <c r="F14" s="29"/>
      <c r="G14" s="29"/>
      <c r="H14" s="29"/>
      <c r="I14" s="29"/>
      <c r="J14" s="29"/>
      <c r="K14" s="132"/>
    </row>
    <row r="15" spans="2:11" ht="12.75">
      <c r="B15" s="134"/>
      <c r="C15" s="29"/>
      <c r="D15" s="29"/>
      <c r="E15" s="29"/>
      <c r="F15" s="29"/>
      <c r="G15" s="29"/>
      <c r="H15" s="29"/>
      <c r="I15" s="29"/>
      <c r="J15" s="29"/>
      <c r="K15" s="132"/>
    </row>
    <row r="16" spans="2:11" ht="12.75">
      <c r="B16" s="134"/>
      <c r="C16" s="29"/>
      <c r="D16" s="29"/>
      <c r="E16" s="29"/>
      <c r="F16" s="29"/>
      <c r="G16" s="29"/>
      <c r="H16" s="29"/>
      <c r="I16" s="29"/>
      <c r="J16" s="29"/>
      <c r="K16" s="132"/>
    </row>
    <row r="17" spans="2:11" ht="12.75">
      <c r="B17" s="134"/>
      <c r="C17" s="29"/>
      <c r="D17" s="29"/>
      <c r="E17" s="29"/>
      <c r="F17" s="29"/>
      <c r="G17" s="29"/>
      <c r="H17" s="29"/>
      <c r="I17" s="29"/>
      <c r="J17" s="29"/>
      <c r="K17" s="132"/>
    </row>
    <row r="18" spans="2:11" ht="32.25">
      <c r="B18" s="201" t="s">
        <v>6</v>
      </c>
      <c r="C18" s="202"/>
      <c r="D18" s="202"/>
      <c r="E18" s="202"/>
      <c r="F18" s="202"/>
      <c r="G18" s="202"/>
      <c r="H18" s="202"/>
      <c r="I18" s="202"/>
      <c r="J18" s="202"/>
      <c r="K18" s="203"/>
    </row>
    <row r="19" spans="2:11" ht="32.25">
      <c r="B19" s="138"/>
      <c r="C19" s="30"/>
      <c r="D19" s="30"/>
      <c r="E19" s="30"/>
      <c r="F19" s="30"/>
      <c r="G19" s="30"/>
      <c r="H19" s="30"/>
      <c r="I19" s="30"/>
      <c r="J19" s="30"/>
      <c r="K19" s="139"/>
    </row>
    <row r="20" spans="2:11" ht="12.75">
      <c r="B20" s="134"/>
      <c r="C20" s="204" t="s">
        <v>162</v>
      </c>
      <c r="D20" s="204"/>
      <c r="E20" s="204"/>
      <c r="F20" s="204"/>
      <c r="G20" s="204"/>
      <c r="H20" s="204"/>
      <c r="I20" s="204"/>
      <c r="J20" s="204"/>
      <c r="K20" s="132"/>
    </row>
    <row r="21" spans="2:11" ht="5.25" customHeight="1">
      <c r="B21" s="134"/>
      <c r="C21" s="204"/>
      <c r="D21" s="204"/>
      <c r="E21" s="204"/>
      <c r="F21" s="204"/>
      <c r="G21" s="204"/>
      <c r="H21" s="204"/>
      <c r="I21" s="204"/>
      <c r="J21" s="204"/>
      <c r="K21" s="132"/>
    </row>
    <row r="22" spans="2:11" ht="12.75">
      <c r="B22" s="134"/>
      <c r="C22" s="204" t="s">
        <v>160</v>
      </c>
      <c r="D22" s="204"/>
      <c r="E22" s="204"/>
      <c r="F22" s="204"/>
      <c r="G22" s="204"/>
      <c r="H22" s="204"/>
      <c r="I22" s="204"/>
      <c r="J22" s="204"/>
      <c r="K22" s="132"/>
    </row>
    <row r="23" spans="2:11" ht="12.75">
      <c r="B23" s="134"/>
      <c r="C23" s="29"/>
      <c r="D23" s="29"/>
      <c r="E23" s="29"/>
      <c r="F23" s="29"/>
      <c r="G23" s="29"/>
      <c r="H23" s="29"/>
      <c r="I23" s="29"/>
      <c r="J23" s="29"/>
      <c r="K23" s="132"/>
    </row>
    <row r="24" spans="2:11" ht="32.25">
      <c r="B24" s="134"/>
      <c r="C24" s="29"/>
      <c r="D24" s="29"/>
      <c r="E24" s="29"/>
      <c r="F24" s="30" t="s">
        <v>161</v>
      </c>
      <c r="G24" s="29"/>
      <c r="H24" s="29"/>
      <c r="I24" s="29"/>
      <c r="J24" s="29"/>
      <c r="K24" s="132"/>
    </row>
    <row r="25" spans="2:11" ht="12.75">
      <c r="B25" s="134"/>
      <c r="C25" s="29"/>
      <c r="D25" s="29"/>
      <c r="E25" s="29"/>
      <c r="F25" s="29"/>
      <c r="G25" s="29"/>
      <c r="H25" s="29"/>
      <c r="I25" s="29"/>
      <c r="J25" s="29"/>
      <c r="K25" s="132"/>
    </row>
    <row r="26" spans="2:11" ht="32.25">
      <c r="B26" s="134"/>
      <c r="C26" s="29"/>
      <c r="D26" s="29"/>
      <c r="E26" s="29"/>
      <c r="F26" s="30" t="s">
        <v>223</v>
      </c>
      <c r="G26" s="29"/>
      <c r="H26" s="29"/>
      <c r="I26" s="29"/>
      <c r="J26" s="29"/>
      <c r="K26" s="132"/>
    </row>
    <row r="27" spans="2:11" ht="12.75">
      <c r="B27" s="134"/>
      <c r="C27" s="29"/>
      <c r="D27" s="29"/>
      <c r="E27" s="29"/>
      <c r="F27" s="29"/>
      <c r="G27" s="29"/>
      <c r="H27" s="29"/>
      <c r="I27" s="29"/>
      <c r="J27" s="29"/>
      <c r="K27" s="132"/>
    </row>
    <row r="28" spans="2:11" ht="12.75">
      <c r="B28" s="134"/>
      <c r="C28" s="29"/>
      <c r="D28" s="29"/>
      <c r="E28" s="29"/>
      <c r="F28" s="29"/>
      <c r="G28" s="29"/>
      <c r="H28" s="29"/>
      <c r="I28" s="29"/>
      <c r="J28" s="29"/>
      <c r="K28" s="132"/>
    </row>
    <row r="29" spans="2:11" ht="12.75">
      <c r="B29" s="134"/>
      <c r="C29" s="29"/>
      <c r="D29" s="29"/>
      <c r="E29" s="29"/>
      <c r="F29" s="29"/>
      <c r="G29" s="29"/>
      <c r="H29" s="29"/>
      <c r="I29" s="29"/>
      <c r="J29" s="29"/>
      <c r="K29" s="132"/>
    </row>
    <row r="30" spans="2:11" ht="12.75">
      <c r="B30" s="134"/>
      <c r="C30" s="29"/>
      <c r="D30" s="29"/>
      <c r="E30" s="29"/>
      <c r="F30" s="29"/>
      <c r="G30" s="29"/>
      <c r="H30" s="29"/>
      <c r="I30" s="29"/>
      <c r="J30" s="29"/>
      <c r="K30" s="132"/>
    </row>
    <row r="31" spans="2:11" ht="12.75">
      <c r="B31" s="134"/>
      <c r="C31" s="29"/>
      <c r="D31" s="29"/>
      <c r="E31" s="29"/>
      <c r="F31" s="29"/>
      <c r="G31" s="29"/>
      <c r="H31" s="29"/>
      <c r="I31" s="29"/>
      <c r="J31" s="29"/>
      <c r="K31" s="132"/>
    </row>
    <row r="32" spans="2:11" ht="12.75">
      <c r="B32" s="134"/>
      <c r="C32" s="29"/>
      <c r="D32" s="29"/>
      <c r="E32" s="29"/>
      <c r="F32" s="29"/>
      <c r="G32" s="29"/>
      <c r="H32" s="29"/>
      <c r="I32" s="29"/>
      <c r="J32" s="29"/>
      <c r="K32" s="132"/>
    </row>
    <row r="33" spans="2:11" ht="12.75">
      <c r="B33" s="134"/>
      <c r="C33" s="29"/>
      <c r="D33" s="29"/>
      <c r="E33" s="29"/>
      <c r="F33" s="29"/>
      <c r="G33" s="29"/>
      <c r="H33" s="29"/>
      <c r="I33" s="29"/>
      <c r="J33" s="29"/>
      <c r="K33" s="132"/>
    </row>
    <row r="34" spans="2:11" ht="9" customHeight="1">
      <c r="B34" s="134"/>
      <c r="C34" s="29"/>
      <c r="D34" s="29"/>
      <c r="E34" s="29"/>
      <c r="F34" s="29"/>
      <c r="G34" s="29"/>
      <c r="H34" s="29"/>
      <c r="I34" s="29"/>
      <c r="J34" s="29"/>
      <c r="K34" s="132"/>
    </row>
    <row r="35" spans="2:11" ht="12.75">
      <c r="B35" s="134"/>
      <c r="C35" s="29"/>
      <c r="D35" s="29"/>
      <c r="E35" s="29"/>
      <c r="F35" s="29"/>
      <c r="G35" s="29"/>
      <c r="H35" s="29"/>
      <c r="I35" s="29"/>
      <c r="J35" s="29"/>
      <c r="K35" s="132"/>
    </row>
    <row r="36" spans="2:11" ht="12.75">
      <c r="B36" s="134"/>
      <c r="C36" s="29"/>
      <c r="D36" s="29"/>
      <c r="E36" s="29"/>
      <c r="F36" s="29"/>
      <c r="G36" s="29"/>
      <c r="H36" s="29"/>
      <c r="I36" s="29"/>
      <c r="J36" s="29"/>
      <c r="K36" s="132"/>
    </row>
    <row r="37" spans="2:11" s="27" customFormat="1" ht="12.75" customHeight="1">
      <c r="B37" s="136"/>
      <c r="C37" s="28" t="s">
        <v>151</v>
      </c>
      <c r="D37" s="28"/>
      <c r="E37" s="28"/>
      <c r="F37" s="28"/>
      <c r="G37" s="28"/>
      <c r="H37" s="200" t="s">
        <v>150</v>
      </c>
      <c r="I37" s="200"/>
      <c r="J37" s="28"/>
      <c r="K37" s="140"/>
    </row>
    <row r="38" spans="2:11" s="27" customFormat="1" ht="12.75" customHeight="1">
      <c r="B38" s="136"/>
      <c r="C38" s="28"/>
      <c r="D38" s="28"/>
      <c r="E38" s="28"/>
      <c r="F38" s="28"/>
      <c r="G38" s="28"/>
      <c r="H38" s="206"/>
      <c r="I38" s="206"/>
      <c r="J38" s="28"/>
      <c r="K38" s="140"/>
    </row>
    <row r="39" spans="2:11" s="27" customFormat="1" ht="12.75" customHeight="1">
      <c r="B39" s="136"/>
      <c r="C39" s="28" t="s">
        <v>97</v>
      </c>
      <c r="D39" s="28"/>
      <c r="E39" s="28"/>
      <c r="F39" s="28"/>
      <c r="G39" s="28"/>
      <c r="H39" s="207" t="s">
        <v>147</v>
      </c>
      <c r="I39" s="207"/>
      <c r="J39" s="28"/>
      <c r="K39" s="140"/>
    </row>
    <row r="40" spans="2:11" s="32" customFormat="1" ht="12.75">
      <c r="B40" s="135"/>
      <c r="C40" s="31"/>
      <c r="D40" s="31"/>
      <c r="E40" s="31"/>
      <c r="F40" s="31"/>
      <c r="G40" s="31"/>
      <c r="H40" s="31"/>
      <c r="I40" s="31"/>
      <c r="J40" s="31"/>
      <c r="K40" s="133"/>
    </row>
    <row r="41" spans="2:11" s="35" customFormat="1" ht="12.75" customHeight="1">
      <c r="B41" s="131"/>
      <c r="C41" s="28" t="s">
        <v>152</v>
      </c>
      <c r="D41" s="28"/>
      <c r="E41" s="28"/>
      <c r="F41" s="28"/>
      <c r="G41" s="33" t="s">
        <v>98</v>
      </c>
      <c r="H41" s="208" t="s">
        <v>224</v>
      </c>
      <c r="I41" s="204"/>
      <c r="J41" s="34"/>
      <c r="K41" s="137"/>
    </row>
    <row r="42" spans="2:11" s="35" customFormat="1" ht="12.75" customHeight="1">
      <c r="B42" s="131"/>
      <c r="C42" s="28"/>
      <c r="D42" s="28"/>
      <c r="E42" s="28"/>
      <c r="F42" s="28"/>
      <c r="G42" s="33" t="s">
        <v>99</v>
      </c>
      <c r="H42" s="205" t="s">
        <v>225</v>
      </c>
      <c r="I42" s="204"/>
      <c r="J42" s="34"/>
      <c r="K42" s="137"/>
    </row>
    <row r="43" spans="2:11" s="35" customFormat="1" ht="7.5" customHeight="1">
      <c r="B43" s="131"/>
      <c r="C43" s="28"/>
      <c r="D43" s="28"/>
      <c r="E43" s="28"/>
      <c r="F43" s="28"/>
      <c r="G43" s="33"/>
      <c r="H43" s="33"/>
      <c r="I43" s="33"/>
      <c r="J43" s="34"/>
      <c r="K43" s="137"/>
    </row>
    <row r="44" spans="2:11" s="35" customFormat="1" ht="12.75" customHeight="1">
      <c r="B44" s="131"/>
      <c r="C44" s="28" t="s">
        <v>153</v>
      </c>
      <c r="D44" s="28"/>
      <c r="E44" s="28"/>
      <c r="F44" s="33"/>
      <c r="G44" s="28"/>
      <c r="H44" s="200" t="s">
        <v>226</v>
      </c>
      <c r="I44" s="200"/>
      <c r="J44" s="34"/>
      <c r="K44" s="137"/>
    </row>
    <row r="45" spans="2:11" s="32" customFormat="1" ht="22.5" customHeight="1" thickBot="1">
      <c r="B45" s="141"/>
      <c r="C45" s="142"/>
      <c r="D45" s="142"/>
      <c r="E45" s="142"/>
      <c r="F45" s="142"/>
      <c r="G45" s="142"/>
      <c r="H45" s="142"/>
      <c r="I45" s="142"/>
      <c r="J45" s="142"/>
      <c r="K45" s="143"/>
    </row>
    <row r="46" ht="6.75" customHeight="1" thickTop="1"/>
  </sheetData>
  <sheetProtection/>
  <mergeCells count="10">
    <mergeCell ref="H44:I44"/>
    <mergeCell ref="B18:K18"/>
    <mergeCell ref="C20:J20"/>
    <mergeCell ref="C21:J21"/>
    <mergeCell ref="H37:I37"/>
    <mergeCell ref="H42:I42"/>
    <mergeCell ref="H38:I38"/>
    <mergeCell ref="H39:I39"/>
    <mergeCell ref="H41:I41"/>
    <mergeCell ref="C22:J22"/>
  </mergeCells>
  <printOptions horizontalCentered="1" verticalCentered="1"/>
  <pageMargins left="0" right="0" top="0" bottom="0" header="0.39" footer="0.3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L44"/>
  <sheetViews>
    <sheetView zoomScalePageLayoutView="0" workbookViewId="0" topLeftCell="A1">
      <selection activeCell="G40" sqref="G40"/>
    </sheetView>
  </sheetViews>
  <sheetFormatPr defaultColWidth="9.140625" defaultRowHeight="12.75"/>
  <cols>
    <col min="1" max="1" width="2.421875" style="2" customWidth="1"/>
    <col min="2" max="2" width="3.7109375" style="1" customWidth="1"/>
    <col min="3" max="3" width="2.7109375" style="1" customWidth="1"/>
    <col min="4" max="4" width="4.00390625" style="1" customWidth="1"/>
    <col min="5" max="5" width="44.00390625" style="2" customWidth="1"/>
    <col min="6" max="6" width="7.8515625" style="1" hidden="1" customWidth="1"/>
    <col min="7" max="8" width="15.7109375" style="3" customWidth="1"/>
    <col min="9" max="9" width="0.5625" style="2" customWidth="1"/>
    <col min="10" max="10" width="13.57421875" style="2" hidden="1" customWidth="1"/>
    <col min="11" max="11" width="16.00390625" style="2" bestFit="1" customWidth="1"/>
    <col min="12" max="12" width="10.7109375" style="2" bestFit="1" customWidth="1"/>
    <col min="13" max="16384" width="9.140625" style="2" customWidth="1"/>
  </cols>
  <sheetData>
    <row r="1" ht="27" customHeight="1">
      <c r="A1" s="34" t="str">
        <f>+'Kop.'!F6</f>
        <v>VOKOPOLA  ENERGJI  shpk</v>
      </c>
    </row>
    <row r="2" spans="2:8" s="7" customFormat="1" ht="22.5" customHeight="1">
      <c r="B2" s="4"/>
      <c r="C2" s="5"/>
      <c r="D2" s="5"/>
      <c r="E2" s="6"/>
      <c r="F2" s="26"/>
      <c r="G2" s="8"/>
      <c r="H2" s="8"/>
    </row>
    <row r="3" spans="2:8" s="7" customFormat="1" ht="23.25" customHeight="1">
      <c r="B3" s="209" t="s">
        <v>227</v>
      </c>
      <c r="C3" s="209"/>
      <c r="D3" s="209"/>
      <c r="E3" s="209"/>
      <c r="F3" s="209"/>
      <c r="G3" s="209"/>
      <c r="H3" s="209"/>
    </row>
    <row r="4" spans="2:8" ht="19.5" customHeight="1" thickBot="1">
      <c r="B4" s="70"/>
      <c r="C4" s="70"/>
      <c r="D4" s="70"/>
      <c r="E4" s="71"/>
      <c r="F4" s="70"/>
      <c r="G4" s="72"/>
      <c r="H4" s="72"/>
    </row>
    <row r="5" spans="2:8" ht="19.5" customHeight="1" thickTop="1">
      <c r="B5" s="220" t="s">
        <v>1</v>
      </c>
      <c r="C5" s="210" t="s">
        <v>7</v>
      </c>
      <c r="D5" s="211"/>
      <c r="E5" s="212"/>
      <c r="F5" s="219" t="s">
        <v>8</v>
      </c>
      <c r="G5" s="67" t="s">
        <v>130</v>
      </c>
      <c r="H5" s="69" t="s">
        <v>130</v>
      </c>
    </row>
    <row r="6" spans="2:8" ht="26.25" customHeight="1">
      <c r="B6" s="220"/>
      <c r="C6" s="210"/>
      <c r="D6" s="211"/>
      <c r="E6" s="212"/>
      <c r="F6" s="219"/>
      <c r="G6" s="67" t="s">
        <v>131</v>
      </c>
      <c r="H6" s="68" t="s">
        <v>144</v>
      </c>
    </row>
    <row r="7" spans="2:8" s="7" customFormat="1" ht="24.75" customHeight="1">
      <c r="B7" s="47" t="s">
        <v>2</v>
      </c>
      <c r="C7" s="216" t="s">
        <v>145</v>
      </c>
      <c r="D7" s="217"/>
      <c r="E7" s="217"/>
      <c r="F7" s="218"/>
      <c r="G7" s="25">
        <f>+G8+G11+G12+G17+G26</f>
        <v>10000</v>
      </c>
      <c r="H7" s="25"/>
    </row>
    <row r="8" spans="2:8" s="7" customFormat="1" ht="16.5" customHeight="1">
      <c r="B8" s="48"/>
      <c r="C8" s="49">
        <v>1</v>
      </c>
      <c r="D8" s="50" t="s">
        <v>9</v>
      </c>
      <c r="E8" s="51"/>
      <c r="F8" s="52">
        <v>1</v>
      </c>
      <c r="G8" s="53">
        <f>+G9+G10</f>
        <v>0</v>
      </c>
      <c r="H8" s="53"/>
    </row>
    <row r="9" spans="2:8" s="7" customFormat="1" ht="16.5" customHeight="1">
      <c r="B9" s="45"/>
      <c r="C9" s="11"/>
      <c r="D9" s="16" t="s">
        <v>100</v>
      </c>
      <c r="E9" s="13" t="s">
        <v>28</v>
      </c>
      <c r="F9" s="10"/>
      <c r="G9" s="17"/>
      <c r="H9" s="17"/>
    </row>
    <row r="10" spans="2:8" s="7" customFormat="1" ht="16.5" customHeight="1">
      <c r="B10" s="45"/>
      <c r="C10" s="11"/>
      <c r="D10" s="16" t="s">
        <v>100</v>
      </c>
      <c r="E10" s="13" t="s">
        <v>29</v>
      </c>
      <c r="F10" s="10"/>
      <c r="G10" s="17"/>
      <c r="H10" s="17"/>
    </row>
    <row r="11" spans="2:8" s="7" customFormat="1" ht="16.5" customHeight="1">
      <c r="B11" s="45"/>
      <c r="C11" s="11">
        <v>2</v>
      </c>
      <c r="D11" s="12" t="s">
        <v>134</v>
      </c>
      <c r="E11" s="13"/>
      <c r="F11" s="10"/>
      <c r="G11" s="17"/>
      <c r="H11" s="17"/>
    </row>
    <row r="12" spans="2:11" s="7" customFormat="1" ht="16.5" customHeight="1">
      <c r="B12" s="45"/>
      <c r="C12" s="11">
        <v>3</v>
      </c>
      <c r="D12" s="12" t="s">
        <v>135</v>
      </c>
      <c r="E12" s="13"/>
      <c r="F12" s="10"/>
      <c r="G12" s="15">
        <f>+G13+G14+G15</f>
        <v>10000</v>
      </c>
      <c r="H12" s="15"/>
      <c r="J12" s="18">
        <f>+G12-H12</f>
        <v>10000</v>
      </c>
      <c r="K12" s="18"/>
    </row>
    <row r="13" spans="2:10" s="7" customFormat="1" ht="16.5" customHeight="1">
      <c r="B13" s="45"/>
      <c r="C13" s="19"/>
      <c r="D13" s="16" t="s">
        <v>100</v>
      </c>
      <c r="E13" s="13" t="s">
        <v>136</v>
      </c>
      <c r="F13" s="10">
        <v>2</v>
      </c>
      <c r="G13" s="17"/>
      <c r="H13" s="17"/>
      <c r="J13" s="18"/>
    </row>
    <row r="14" spans="2:8" s="7" customFormat="1" ht="16.5" customHeight="1">
      <c r="B14" s="45"/>
      <c r="C14" s="19"/>
      <c r="D14" s="16" t="s">
        <v>100</v>
      </c>
      <c r="E14" s="13" t="s">
        <v>101</v>
      </c>
      <c r="F14" s="10"/>
      <c r="G14" s="17">
        <v>10000</v>
      </c>
      <c r="H14" s="17"/>
    </row>
    <row r="15" spans="2:11" s="7" customFormat="1" ht="16.5" customHeight="1">
      <c r="B15" s="45"/>
      <c r="C15" s="19"/>
      <c r="D15" s="16" t="s">
        <v>100</v>
      </c>
      <c r="E15" s="13" t="s">
        <v>102</v>
      </c>
      <c r="F15" s="10">
        <v>3</v>
      </c>
      <c r="G15" s="17"/>
      <c r="H15" s="17"/>
      <c r="J15" s="20"/>
      <c r="K15" s="18"/>
    </row>
    <row r="16" spans="2:8" s="7" customFormat="1" ht="16.5" customHeight="1">
      <c r="B16" s="45"/>
      <c r="C16" s="19"/>
      <c r="D16" s="16" t="s">
        <v>100</v>
      </c>
      <c r="E16" s="13" t="s">
        <v>103</v>
      </c>
      <c r="F16" s="10"/>
      <c r="G16" s="17">
        <v>0</v>
      </c>
      <c r="H16" s="17"/>
    </row>
    <row r="17" spans="2:10" s="7" customFormat="1" ht="16.5" customHeight="1">
      <c r="B17" s="45"/>
      <c r="C17" s="11">
        <v>4</v>
      </c>
      <c r="D17" s="12" t="s">
        <v>10</v>
      </c>
      <c r="E17" s="13"/>
      <c r="F17" s="10"/>
      <c r="G17" s="15">
        <f>+G19</f>
        <v>0</v>
      </c>
      <c r="H17" s="15"/>
      <c r="J17" s="18">
        <f>+G17-H17</f>
        <v>0</v>
      </c>
    </row>
    <row r="18" spans="2:10" s="7" customFormat="1" ht="16.5" customHeight="1">
      <c r="B18" s="45"/>
      <c r="C18" s="19"/>
      <c r="D18" s="16" t="s">
        <v>100</v>
      </c>
      <c r="E18" s="13" t="s">
        <v>11</v>
      </c>
      <c r="F18" s="10"/>
      <c r="G18" s="17"/>
      <c r="H18" s="17"/>
      <c r="J18" s="18">
        <f aca="true" t="shared" si="0" ref="J18:J26">+G18-H18</f>
        <v>0</v>
      </c>
    </row>
    <row r="19" spans="2:10" s="7" customFormat="1" ht="16.5" customHeight="1">
      <c r="B19" s="45"/>
      <c r="C19" s="19"/>
      <c r="D19" s="16" t="s">
        <v>100</v>
      </c>
      <c r="E19" s="13" t="s">
        <v>105</v>
      </c>
      <c r="F19" s="10"/>
      <c r="G19" s="17"/>
      <c r="H19" s="17"/>
      <c r="J19" s="18">
        <f t="shared" si="0"/>
        <v>0</v>
      </c>
    </row>
    <row r="20" spans="2:10" s="7" customFormat="1" ht="16.5" customHeight="1">
      <c r="B20" s="45"/>
      <c r="C20" s="19"/>
      <c r="D20" s="16" t="s">
        <v>100</v>
      </c>
      <c r="E20" s="13" t="s">
        <v>12</v>
      </c>
      <c r="F20" s="10"/>
      <c r="G20" s="17"/>
      <c r="H20" s="17"/>
      <c r="J20" s="18">
        <f t="shared" si="0"/>
        <v>0</v>
      </c>
    </row>
    <row r="21" spans="2:10" s="7" customFormat="1" ht="16.5" customHeight="1">
      <c r="B21" s="45"/>
      <c r="C21" s="19"/>
      <c r="D21" s="16" t="s">
        <v>100</v>
      </c>
      <c r="E21" s="13" t="s">
        <v>137</v>
      </c>
      <c r="F21" s="10"/>
      <c r="G21" s="17"/>
      <c r="H21" s="17"/>
      <c r="J21" s="18">
        <f t="shared" si="0"/>
        <v>0</v>
      </c>
    </row>
    <row r="22" spans="2:10" s="7" customFormat="1" ht="16.5" customHeight="1">
      <c r="B22" s="45"/>
      <c r="C22" s="19"/>
      <c r="D22" s="16" t="s">
        <v>100</v>
      </c>
      <c r="E22" s="13" t="s">
        <v>13</v>
      </c>
      <c r="F22" s="10"/>
      <c r="G22" s="17"/>
      <c r="H22" s="17"/>
      <c r="J22" s="18">
        <f t="shared" si="0"/>
        <v>0</v>
      </c>
    </row>
    <row r="23" spans="2:10" s="7" customFormat="1" ht="16.5" customHeight="1">
      <c r="B23" s="45"/>
      <c r="C23" s="19"/>
      <c r="D23" s="16" t="s">
        <v>100</v>
      </c>
      <c r="E23" s="13" t="s">
        <v>14</v>
      </c>
      <c r="F23" s="10"/>
      <c r="G23" s="17"/>
      <c r="H23" s="17"/>
      <c r="J23" s="18">
        <f t="shared" si="0"/>
        <v>0</v>
      </c>
    </row>
    <row r="24" spans="2:10" s="7" customFormat="1" ht="16.5" customHeight="1">
      <c r="B24" s="45"/>
      <c r="C24" s="11">
        <v>5</v>
      </c>
      <c r="D24" s="12" t="s">
        <v>138</v>
      </c>
      <c r="E24" s="13"/>
      <c r="F24" s="10"/>
      <c r="G24" s="17"/>
      <c r="H24" s="17"/>
      <c r="J24" s="18">
        <f t="shared" si="0"/>
        <v>0</v>
      </c>
    </row>
    <row r="25" spans="2:10" s="7" customFormat="1" ht="16.5" customHeight="1">
      <c r="B25" s="45"/>
      <c r="C25" s="11">
        <v>6</v>
      </c>
      <c r="D25" s="12" t="s">
        <v>139</v>
      </c>
      <c r="E25" s="13"/>
      <c r="F25" s="10"/>
      <c r="G25" s="17"/>
      <c r="H25" s="17"/>
      <c r="J25" s="18">
        <f t="shared" si="0"/>
        <v>0</v>
      </c>
    </row>
    <row r="26" spans="2:10" s="7" customFormat="1" ht="16.5" customHeight="1">
      <c r="B26" s="45"/>
      <c r="C26" s="11">
        <v>7</v>
      </c>
      <c r="D26" s="12" t="s">
        <v>15</v>
      </c>
      <c r="E26" s="13"/>
      <c r="F26" s="10"/>
      <c r="G26" s="15"/>
      <c r="H26" s="15"/>
      <c r="J26" s="18">
        <f t="shared" si="0"/>
        <v>0</v>
      </c>
    </row>
    <row r="27" spans="2:8" s="7" customFormat="1" ht="22.5" customHeight="1">
      <c r="B27" s="47" t="s">
        <v>3</v>
      </c>
      <c r="C27" s="216" t="s">
        <v>16</v>
      </c>
      <c r="D27" s="217"/>
      <c r="E27" s="217"/>
      <c r="F27" s="218"/>
      <c r="G27" s="25">
        <f>+G28+G29+G34+G35+G36+G37</f>
        <v>0</v>
      </c>
      <c r="H27" s="25"/>
    </row>
    <row r="28" spans="2:8" s="7" customFormat="1" ht="16.5" customHeight="1">
      <c r="B28" s="45"/>
      <c r="C28" s="11">
        <v>1</v>
      </c>
      <c r="D28" s="12" t="s">
        <v>17</v>
      </c>
      <c r="E28" s="13"/>
      <c r="F28" s="10"/>
      <c r="G28" s="17"/>
      <c r="H28" s="17"/>
    </row>
    <row r="29" spans="2:8" s="7" customFormat="1" ht="16.5" customHeight="1">
      <c r="B29" s="45"/>
      <c r="C29" s="11">
        <v>2</v>
      </c>
      <c r="D29" s="12" t="s">
        <v>18</v>
      </c>
      <c r="E29" s="21"/>
      <c r="F29" s="10"/>
      <c r="G29" s="15">
        <f>+G30+G31+G32+G33</f>
        <v>0</v>
      </c>
      <c r="H29" s="15"/>
    </row>
    <row r="30" spans="2:8" s="7" customFormat="1" ht="16.5" customHeight="1">
      <c r="B30" s="45"/>
      <c r="C30" s="19"/>
      <c r="D30" s="16" t="s">
        <v>100</v>
      </c>
      <c r="E30" s="13" t="s">
        <v>23</v>
      </c>
      <c r="F30" s="10"/>
      <c r="G30" s="17"/>
      <c r="H30" s="17"/>
    </row>
    <row r="31" spans="2:8" s="7" customFormat="1" ht="16.5" customHeight="1">
      <c r="B31" s="45"/>
      <c r="C31" s="19"/>
      <c r="D31" s="16" t="s">
        <v>100</v>
      </c>
      <c r="E31" s="13" t="s">
        <v>4</v>
      </c>
      <c r="F31" s="10"/>
      <c r="G31" s="17"/>
      <c r="H31" s="17"/>
    </row>
    <row r="32" spans="2:8" s="7" customFormat="1" ht="24.75" customHeight="1">
      <c r="B32" s="45"/>
      <c r="C32" s="19"/>
      <c r="D32" s="16" t="s">
        <v>100</v>
      </c>
      <c r="E32" s="13" t="s">
        <v>104</v>
      </c>
      <c r="F32" s="10"/>
      <c r="G32" s="17"/>
      <c r="H32" s="17"/>
    </row>
    <row r="33" spans="2:11" s="7" customFormat="1" ht="16.5" customHeight="1">
      <c r="B33" s="45"/>
      <c r="C33" s="19"/>
      <c r="D33" s="16" t="s">
        <v>100</v>
      </c>
      <c r="E33" s="13" t="s">
        <v>113</v>
      </c>
      <c r="F33" s="10">
        <v>4</v>
      </c>
      <c r="G33" s="17"/>
      <c r="H33" s="17"/>
      <c r="J33" s="18">
        <f>+G33-H33</f>
        <v>0</v>
      </c>
      <c r="K33" s="18"/>
    </row>
    <row r="34" spans="2:8" s="7" customFormat="1" ht="16.5" customHeight="1">
      <c r="B34" s="45"/>
      <c r="C34" s="11">
        <v>3</v>
      </c>
      <c r="D34" s="12" t="s">
        <v>19</v>
      </c>
      <c r="E34" s="13"/>
      <c r="F34" s="10"/>
      <c r="G34" s="17"/>
      <c r="H34" s="17"/>
    </row>
    <row r="35" spans="2:8" s="7" customFormat="1" ht="16.5" customHeight="1">
      <c r="B35" s="45"/>
      <c r="C35" s="11">
        <v>4</v>
      </c>
      <c r="D35" s="12" t="s">
        <v>20</v>
      </c>
      <c r="E35" s="13"/>
      <c r="F35" s="10"/>
      <c r="G35" s="17"/>
      <c r="H35" s="17"/>
    </row>
    <row r="36" spans="2:8" s="7" customFormat="1" ht="16.5" customHeight="1">
      <c r="B36" s="45"/>
      <c r="C36" s="11">
        <v>5</v>
      </c>
      <c r="D36" s="12" t="s">
        <v>21</v>
      </c>
      <c r="E36" s="13"/>
      <c r="F36" s="10"/>
      <c r="G36" s="17"/>
      <c r="H36" s="17"/>
    </row>
    <row r="37" spans="2:8" s="7" customFormat="1" ht="16.5" customHeight="1" thickBot="1">
      <c r="B37" s="57"/>
      <c r="C37" s="58">
        <v>6</v>
      </c>
      <c r="D37" s="59" t="s">
        <v>22</v>
      </c>
      <c r="E37" s="60"/>
      <c r="F37" s="61"/>
      <c r="G37" s="62"/>
      <c r="H37" s="62"/>
    </row>
    <row r="38" spans="2:8" s="7" customFormat="1" ht="24" customHeight="1" thickBot="1" thickTop="1">
      <c r="B38" s="213" t="s">
        <v>48</v>
      </c>
      <c r="C38" s="214"/>
      <c r="D38" s="214"/>
      <c r="E38" s="214"/>
      <c r="F38" s="215"/>
      <c r="G38" s="55">
        <f>+G27+G7</f>
        <v>10000</v>
      </c>
      <c r="H38" s="55"/>
    </row>
    <row r="39" spans="2:12" s="7" customFormat="1" ht="20.25" customHeight="1" thickTop="1">
      <c r="B39" s="22"/>
      <c r="C39" s="22"/>
      <c r="D39" s="22"/>
      <c r="E39" s="22"/>
      <c r="F39" s="22"/>
      <c r="G39" s="24"/>
      <c r="H39" s="24"/>
      <c r="K39" s="99"/>
      <c r="L39" s="18"/>
    </row>
    <row r="40" spans="2:8" s="7" customFormat="1" ht="20.25" customHeight="1">
      <c r="B40" s="22"/>
      <c r="C40" s="22"/>
      <c r="D40" s="22"/>
      <c r="E40" s="22"/>
      <c r="F40" s="22"/>
      <c r="G40" s="24"/>
      <c r="H40" s="24"/>
    </row>
    <row r="41" ht="12.75" customHeight="1"/>
    <row r="42" spans="7:8" ht="13.5" customHeight="1" hidden="1">
      <c r="G42" s="177">
        <f>+G38-Pasivet!G42</f>
        <v>0</v>
      </c>
      <c r="H42" s="177">
        <f>+H38-Pasivet!H42</f>
        <v>0</v>
      </c>
    </row>
    <row r="43" ht="20.25" customHeight="1"/>
    <row r="44" spans="6:8" ht="20.25" customHeight="1">
      <c r="F44" s="2"/>
      <c r="G44" s="2"/>
      <c r="H44" s="2"/>
    </row>
    <row r="45" ht="20.25" customHeight="1"/>
    <row r="46" ht="20.25" customHeight="1"/>
    <row r="47" ht="20.25" customHeight="1"/>
  </sheetData>
  <sheetProtection/>
  <mergeCells count="7">
    <mergeCell ref="B3:H3"/>
    <mergeCell ref="C5:E6"/>
    <mergeCell ref="B38:F38"/>
    <mergeCell ref="C27:F27"/>
    <mergeCell ref="C7:F7"/>
    <mergeCell ref="F5:F6"/>
    <mergeCell ref="B5:B6"/>
  </mergeCells>
  <printOptions horizontalCentered="1" verticalCentered="1"/>
  <pageMargins left="0" right="0" top="0" bottom="0" header="0.511811023622047" footer="0.511811023622047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K53"/>
  <sheetViews>
    <sheetView zoomScalePageLayoutView="0" workbookViewId="0" topLeftCell="A1">
      <selection activeCell="G18" sqref="G18"/>
    </sheetView>
  </sheetViews>
  <sheetFormatPr defaultColWidth="9.140625" defaultRowHeight="12.75"/>
  <cols>
    <col min="1" max="1" width="2.421875" style="2" customWidth="1"/>
    <col min="2" max="2" width="3.7109375" style="1" customWidth="1"/>
    <col min="3" max="3" width="3.28125" style="1" customWidth="1"/>
    <col min="4" max="4" width="4.00390625" style="1" customWidth="1"/>
    <col min="5" max="5" width="42.421875" style="2" customWidth="1"/>
    <col min="6" max="6" width="8.8515625" style="2" hidden="1" customWidth="1"/>
    <col min="7" max="7" width="18.00390625" style="73" customWidth="1"/>
    <col min="8" max="8" width="17.7109375" style="73" customWidth="1"/>
    <col min="9" max="9" width="1.28515625" style="2" customWidth="1"/>
    <col min="10" max="10" width="14.28125" style="2" hidden="1" customWidth="1"/>
    <col min="11" max="16384" width="9.140625" style="2" customWidth="1"/>
  </cols>
  <sheetData>
    <row r="1" spans="1:8" ht="27" customHeight="1">
      <c r="A1" s="34" t="str">
        <f>+'Kop.'!F6</f>
        <v>VOKOPOLA  ENERGJI  shpk</v>
      </c>
      <c r="F1" s="1"/>
      <c r="G1" s="3"/>
      <c r="H1" s="3"/>
    </row>
    <row r="2" spans="2:8" s="7" customFormat="1" ht="22.5" customHeight="1">
      <c r="B2" s="4"/>
      <c r="C2" s="5"/>
      <c r="D2" s="5"/>
      <c r="E2" s="6"/>
      <c r="F2" s="26"/>
      <c r="G2" s="8"/>
      <c r="H2" s="8"/>
    </row>
    <row r="3" spans="2:8" s="7" customFormat="1" ht="23.25" customHeight="1">
      <c r="B3" s="209" t="s">
        <v>227</v>
      </c>
      <c r="C3" s="209"/>
      <c r="D3" s="209"/>
      <c r="E3" s="209"/>
      <c r="F3" s="209"/>
      <c r="G3" s="209"/>
      <c r="H3" s="209"/>
    </row>
    <row r="4" spans="2:8" s="7" customFormat="1" ht="18" customHeight="1">
      <c r="B4" s="209"/>
      <c r="C4" s="209"/>
      <c r="D4" s="209"/>
      <c r="E4" s="209"/>
      <c r="F4" s="209"/>
      <c r="G4" s="209"/>
      <c r="H4" s="209"/>
    </row>
    <row r="5" ht="6.75" customHeight="1" thickBot="1"/>
    <row r="6" spans="2:8" s="7" customFormat="1" ht="15.75" customHeight="1" thickTop="1">
      <c r="B6" s="229" t="s">
        <v>1</v>
      </c>
      <c r="C6" s="231" t="s">
        <v>45</v>
      </c>
      <c r="D6" s="232"/>
      <c r="E6" s="233"/>
      <c r="F6" s="227" t="s">
        <v>8</v>
      </c>
      <c r="G6" s="42" t="s">
        <v>130</v>
      </c>
      <c r="H6" s="43" t="s">
        <v>130</v>
      </c>
    </row>
    <row r="7" spans="2:8" s="7" customFormat="1" ht="15.75" customHeight="1" thickBot="1">
      <c r="B7" s="230"/>
      <c r="C7" s="224"/>
      <c r="D7" s="225"/>
      <c r="E7" s="226"/>
      <c r="F7" s="228"/>
      <c r="G7" s="65" t="s">
        <v>131</v>
      </c>
      <c r="H7" s="66" t="s">
        <v>144</v>
      </c>
    </row>
    <row r="8" spans="2:8" s="7" customFormat="1" ht="24.75" customHeight="1" thickTop="1">
      <c r="B8" s="44" t="s">
        <v>2</v>
      </c>
      <c r="C8" s="221" t="s">
        <v>132</v>
      </c>
      <c r="D8" s="222"/>
      <c r="E8" s="222"/>
      <c r="F8" s="223"/>
      <c r="G8" s="9">
        <f>+G13</f>
        <v>0</v>
      </c>
      <c r="H8" s="9"/>
    </row>
    <row r="9" spans="2:8" s="7" customFormat="1" ht="15.75" customHeight="1">
      <c r="B9" s="45"/>
      <c r="C9" s="11">
        <v>1</v>
      </c>
      <c r="D9" s="12" t="s">
        <v>24</v>
      </c>
      <c r="E9" s="13"/>
      <c r="F9" s="14"/>
      <c r="G9" s="74"/>
      <c r="H9" s="74"/>
    </row>
    <row r="10" spans="2:8" s="7" customFormat="1" ht="15.75" customHeight="1">
      <c r="B10" s="45"/>
      <c r="C10" s="11">
        <v>2</v>
      </c>
      <c r="D10" s="12" t="s">
        <v>25</v>
      </c>
      <c r="E10" s="13"/>
      <c r="F10" s="14"/>
      <c r="G10" s="74"/>
      <c r="H10" s="74"/>
    </row>
    <row r="11" spans="2:8" s="7" customFormat="1" ht="15.75" customHeight="1">
      <c r="B11" s="45"/>
      <c r="C11" s="19"/>
      <c r="D11" s="16" t="s">
        <v>100</v>
      </c>
      <c r="E11" s="13" t="s">
        <v>107</v>
      </c>
      <c r="F11" s="14"/>
      <c r="G11" s="74"/>
      <c r="H11" s="74"/>
    </row>
    <row r="12" spans="2:8" s="7" customFormat="1" ht="15.75" customHeight="1">
      <c r="B12" s="45"/>
      <c r="C12" s="19"/>
      <c r="D12" s="16" t="s">
        <v>100</v>
      </c>
      <c r="E12" s="13" t="s">
        <v>133</v>
      </c>
      <c r="F12" s="14"/>
      <c r="G12" s="74"/>
      <c r="H12" s="74"/>
    </row>
    <row r="13" spans="2:10" s="7" customFormat="1" ht="15.75" customHeight="1">
      <c r="B13" s="45"/>
      <c r="C13" s="11">
        <v>3</v>
      </c>
      <c r="D13" s="12" t="s">
        <v>26</v>
      </c>
      <c r="E13" s="13"/>
      <c r="F13" s="14"/>
      <c r="G13" s="75">
        <f>+G14+G15+G16+G17+G18+G19+G20+G21+G22+G23</f>
        <v>0</v>
      </c>
      <c r="H13" s="75"/>
      <c r="J13" s="18">
        <f>+G13-H13</f>
        <v>0</v>
      </c>
    </row>
    <row r="14" spans="2:8" s="7" customFormat="1" ht="15.75" customHeight="1">
      <c r="B14" s="45"/>
      <c r="C14" s="19"/>
      <c r="D14" s="16" t="s">
        <v>100</v>
      </c>
      <c r="E14" s="13" t="s">
        <v>140</v>
      </c>
      <c r="F14" s="14"/>
      <c r="G14" s="74">
        <v>0</v>
      </c>
      <c r="H14" s="74"/>
    </row>
    <row r="15" spans="2:8" s="7" customFormat="1" ht="15.75" customHeight="1">
      <c r="B15" s="45"/>
      <c r="C15" s="19"/>
      <c r="D15" s="16" t="s">
        <v>100</v>
      </c>
      <c r="E15" s="13" t="s">
        <v>141</v>
      </c>
      <c r="F15" s="14"/>
      <c r="G15" s="74"/>
      <c r="H15" s="74"/>
    </row>
    <row r="16" spans="2:8" s="7" customFormat="1" ht="15.75" customHeight="1">
      <c r="B16" s="45"/>
      <c r="C16" s="19"/>
      <c r="D16" s="16" t="s">
        <v>100</v>
      </c>
      <c r="E16" s="13" t="s">
        <v>108</v>
      </c>
      <c r="F16" s="14">
        <v>5</v>
      </c>
      <c r="G16" s="74"/>
      <c r="H16" s="74"/>
    </row>
    <row r="17" spans="2:8" s="7" customFormat="1" ht="15.75" customHeight="1">
      <c r="B17" s="45"/>
      <c r="C17" s="19"/>
      <c r="D17" s="16" t="s">
        <v>100</v>
      </c>
      <c r="E17" s="13" t="s">
        <v>109</v>
      </c>
      <c r="F17" s="14">
        <v>6</v>
      </c>
      <c r="G17" s="74"/>
      <c r="H17" s="74"/>
    </row>
    <row r="18" spans="2:8" s="7" customFormat="1" ht="15.75" customHeight="1">
      <c r="B18" s="45"/>
      <c r="C18" s="19"/>
      <c r="D18" s="16" t="s">
        <v>100</v>
      </c>
      <c r="E18" s="13" t="s">
        <v>110</v>
      </c>
      <c r="F18" s="14"/>
      <c r="G18" s="74"/>
      <c r="H18" s="74"/>
    </row>
    <row r="19" spans="2:8" s="7" customFormat="1" ht="15.75" customHeight="1">
      <c r="B19" s="45"/>
      <c r="C19" s="19"/>
      <c r="D19" s="16" t="s">
        <v>100</v>
      </c>
      <c r="E19" s="13" t="s">
        <v>111</v>
      </c>
      <c r="F19" s="14">
        <v>7</v>
      </c>
      <c r="G19" s="74"/>
      <c r="H19" s="74"/>
    </row>
    <row r="20" spans="2:8" s="7" customFormat="1" ht="15.75" customHeight="1">
      <c r="B20" s="45"/>
      <c r="C20" s="19"/>
      <c r="D20" s="16" t="s">
        <v>100</v>
      </c>
      <c r="E20" s="13" t="s">
        <v>112</v>
      </c>
      <c r="F20" s="14">
        <v>8</v>
      </c>
      <c r="G20" s="74"/>
      <c r="H20" s="188"/>
    </row>
    <row r="21" spans="2:8" s="7" customFormat="1" ht="15.75" customHeight="1">
      <c r="B21" s="45"/>
      <c r="C21" s="19"/>
      <c r="D21" s="16" t="s">
        <v>100</v>
      </c>
      <c r="E21" s="13" t="s">
        <v>106</v>
      </c>
      <c r="F21" s="14"/>
      <c r="G21" s="74"/>
      <c r="H21" s="74"/>
    </row>
    <row r="22" spans="2:8" s="7" customFormat="1" ht="15.75" customHeight="1">
      <c r="B22" s="45"/>
      <c r="C22" s="19"/>
      <c r="D22" s="16" t="s">
        <v>100</v>
      </c>
      <c r="E22" s="13" t="s">
        <v>115</v>
      </c>
      <c r="F22" s="14"/>
      <c r="G22" s="74"/>
      <c r="H22" s="74"/>
    </row>
    <row r="23" spans="2:8" s="7" customFormat="1" ht="15.75" customHeight="1">
      <c r="B23" s="45"/>
      <c r="C23" s="19"/>
      <c r="D23" s="16" t="s">
        <v>100</v>
      </c>
      <c r="E23" s="13" t="s">
        <v>114</v>
      </c>
      <c r="F23" s="14"/>
      <c r="G23" s="74">
        <v>0</v>
      </c>
      <c r="H23" s="74"/>
    </row>
    <row r="24" spans="2:8" s="7" customFormat="1" ht="15.75" customHeight="1">
      <c r="B24" s="45"/>
      <c r="C24" s="11">
        <v>4</v>
      </c>
      <c r="D24" s="12" t="s">
        <v>27</v>
      </c>
      <c r="E24" s="13"/>
      <c r="F24" s="14"/>
      <c r="G24" s="74"/>
      <c r="H24" s="74"/>
    </row>
    <row r="25" spans="2:8" s="7" customFormat="1" ht="15.75" customHeight="1">
      <c r="B25" s="45"/>
      <c r="C25" s="11">
        <v>5</v>
      </c>
      <c r="D25" s="12" t="s">
        <v>142</v>
      </c>
      <c r="E25" s="13"/>
      <c r="F25" s="14"/>
      <c r="G25" s="74"/>
      <c r="H25" s="74"/>
    </row>
    <row r="26" spans="2:11" s="7" customFormat="1" ht="24.75" customHeight="1">
      <c r="B26" s="47" t="s">
        <v>3</v>
      </c>
      <c r="C26" s="216" t="s">
        <v>46</v>
      </c>
      <c r="D26" s="217"/>
      <c r="E26" s="217"/>
      <c r="F26" s="218"/>
      <c r="G26" s="81">
        <f>+G27+G28+G29+G30+G31+G32</f>
        <v>0</v>
      </c>
      <c r="H26" s="81"/>
      <c r="J26" s="20"/>
      <c r="K26" s="20"/>
    </row>
    <row r="27" spans="2:8" s="7" customFormat="1" ht="15.75" customHeight="1">
      <c r="B27" s="45"/>
      <c r="C27" s="11">
        <v>1</v>
      </c>
      <c r="D27" s="12" t="s">
        <v>32</v>
      </c>
      <c r="E27" s="21"/>
      <c r="F27" s="14"/>
      <c r="G27" s="74"/>
      <c r="H27" s="74"/>
    </row>
    <row r="28" spans="2:8" s="7" customFormat="1" ht="15.75" customHeight="1">
      <c r="B28" s="45"/>
      <c r="C28" s="19"/>
      <c r="D28" s="16" t="s">
        <v>100</v>
      </c>
      <c r="E28" s="13" t="s">
        <v>33</v>
      </c>
      <c r="F28" s="14"/>
      <c r="G28" s="74"/>
      <c r="H28" s="74"/>
    </row>
    <row r="29" spans="2:8" s="7" customFormat="1" ht="15.75" customHeight="1">
      <c r="B29" s="45"/>
      <c r="C29" s="19"/>
      <c r="D29" s="16" t="s">
        <v>100</v>
      </c>
      <c r="E29" s="13" t="s">
        <v>30</v>
      </c>
      <c r="F29" s="14"/>
      <c r="G29" s="74"/>
      <c r="H29" s="74"/>
    </row>
    <row r="30" spans="2:8" s="7" customFormat="1" ht="15.75" customHeight="1">
      <c r="B30" s="45"/>
      <c r="C30" s="11">
        <v>2</v>
      </c>
      <c r="D30" s="12" t="s">
        <v>34</v>
      </c>
      <c r="E30" s="13"/>
      <c r="F30" s="14"/>
      <c r="G30" s="74">
        <v>0</v>
      </c>
      <c r="H30" s="74"/>
    </row>
    <row r="31" spans="2:8" s="7" customFormat="1" ht="15.75" customHeight="1">
      <c r="B31" s="45"/>
      <c r="C31" s="11">
        <v>3</v>
      </c>
      <c r="D31" s="12" t="s">
        <v>27</v>
      </c>
      <c r="E31" s="13"/>
      <c r="F31" s="14"/>
      <c r="G31" s="74"/>
      <c r="H31" s="74"/>
    </row>
    <row r="32" spans="2:8" s="7" customFormat="1" ht="15.75" customHeight="1" thickBot="1">
      <c r="B32" s="57"/>
      <c r="C32" s="58">
        <v>4</v>
      </c>
      <c r="D32" s="59" t="s">
        <v>35</v>
      </c>
      <c r="E32" s="60"/>
      <c r="F32" s="84"/>
      <c r="G32" s="85"/>
      <c r="H32" s="85"/>
    </row>
    <row r="33" spans="2:8" s="7" customFormat="1" ht="24.75" customHeight="1" thickBot="1" thickTop="1">
      <c r="B33" s="234" t="s">
        <v>47</v>
      </c>
      <c r="C33" s="225"/>
      <c r="D33" s="225"/>
      <c r="E33" s="225"/>
      <c r="F33" s="226"/>
      <c r="G33" s="83">
        <f>+G26+G8</f>
        <v>0</v>
      </c>
      <c r="H33" s="83"/>
    </row>
    <row r="34" spans="2:8" s="7" customFormat="1" ht="24.75" customHeight="1" thickTop="1">
      <c r="B34" s="44" t="s">
        <v>36</v>
      </c>
      <c r="C34" s="221" t="s">
        <v>37</v>
      </c>
      <c r="D34" s="222"/>
      <c r="E34" s="223"/>
      <c r="F34" s="82"/>
      <c r="G34" s="9">
        <f>+G35+G36+G37+G38+G39+G40+G41</f>
        <v>10000</v>
      </c>
      <c r="H34" s="9"/>
    </row>
    <row r="35" spans="2:8" s="7" customFormat="1" ht="15.75" customHeight="1">
      <c r="B35" s="45"/>
      <c r="C35" s="11">
        <v>1</v>
      </c>
      <c r="D35" s="12" t="s">
        <v>38</v>
      </c>
      <c r="E35" s="13"/>
      <c r="F35" s="14">
        <v>9</v>
      </c>
      <c r="G35" s="74">
        <v>10000</v>
      </c>
      <c r="H35" s="74"/>
    </row>
    <row r="36" spans="2:8" s="7" customFormat="1" ht="15.75" customHeight="1">
      <c r="B36" s="45"/>
      <c r="C36" s="49">
        <v>2</v>
      </c>
      <c r="D36" s="12" t="s">
        <v>39</v>
      </c>
      <c r="E36" s="13"/>
      <c r="F36" s="14"/>
      <c r="G36" s="74"/>
      <c r="H36" s="74"/>
    </row>
    <row r="37" spans="2:8" s="7" customFormat="1" ht="15.75" customHeight="1">
      <c r="B37" s="45"/>
      <c r="C37" s="49">
        <v>3</v>
      </c>
      <c r="D37" s="12" t="s">
        <v>40</v>
      </c>
      <c r="E37" s="13"/>
      <c r="F37" s="14"/>
      <c r="G37" s="74"/>
      <c r="H37" s="74"/>
    </row>
    <row r="38" spans="2:8" s="7" customFormat="1" ht="15.75" customHeight="1">
      <c r="B38" s="45"/>
      <c r="C38" s="11">
        <v>4</v>
      </c>
      <c r="D38" s="12" t="s">
        <v>41</v>
      </c>
      <c r="E38" s="13"/>
      <c r="F38" s="14"/>
      <c r="G38" s="74"/>
      <c r="H38" s="74"/>
    </row>
    <row r="39" spans="2:8" s="7" customFormat="1" ht="15.75" customHeight="1">
      <c r="B39" s="45"/>
      <c r="C39" s="49">
        <v>5</v>
      </c>
      <c r="D39" s="12" t="s">
        <v>42</v>
      </c>
      <c r="E39" s="13"/>
      <c r="F39" s="14"/>
      <c r="G39" s="164"/>
      <c r="H39" s="165"/>
    </row>
    <row r="40" spans="2:8" s="7" customFormat="1" ht="15.75" customHeight="1">
      <c r="B40" s="45"/>
      <c r="C40" s="11">
        <v>6</v>
      </c>
      <c r="D40" s="12" t="s">
        <v>43</v>
      </c>
      <c r="E40" s="13"/>
      <c r="F40" s="14"/>
      <c r="G40" s="74">
        <v>0</v>
      </c>
      <c r="H40" s="189"/>
    </row>
    <row r="41" spans="2:10" s="7" customFormat="1" ht="15.75" customHeight="1" thickBot="1">
      <c r="B41" s="57"/>
      <c r="C41" s="58">
        <v>7</v>
      </c>
      <c r="D41" s="59" t="s">
        <v>44</v>
      </c>
      <c r="E41" s="60"/>
      <c r="F41" s="84">
        <v>10</v>
      </c>
      <c r="G41" s="86"/>
      <c r="H41" s="86"/>
      <c r="J41" s="20"/>
    </row>
    <row r="42" spans="2:8" s="7" customFormat="1" ht="24.75" customHeight="1" thickBot="1" thickTop="1">
      <c r="B42" s="54"/>
      <c r="C42" s="224" t="s">
        <v>154</v>
      </c>
      <c r="D42" s="225"/>
      <c r="E42" s="226"/>
      <c r="F42" s="64"/>
      <c r="G42" s="83">
        <f>+G34+G33</f>
        <v>10000</v>
      </c>
      <c r="H42" s="83"/>
    </row>
    <row r="43" spans="2:8" s="7" customFormat="1" ht="15.75" customHeight="1" thickTop="1">
      <c r="B43" s="22"/>
      <c r="C43" s="22"/>
      <c r="D43" s="76"/>
      <c r="E43" s="23"/>
      <c r="F43" s="23"/>
      <c r="G43" s="77"/>
      <c r="H43" s="77"/>
    </row>
    <row r="44" spans="2:8" s="7" customFormat="1" ht="15.75" customHeight="1">
      <c r="B44" s="22"/>
      <c r="C44" s="22"/>
      <c r="D44" s="76"/>
      <c r="E44" s="23"/>
      <c r="F44" s="23"/>
      <c r="G44" s="77"/>
      <c r="H44" s="77"/>
    </row>
    <row r="45" spans="2:8" s="7" customFormat="1" ht="15.75" customHeight="1">
      <c r="B45" s="22"/>
      <c r="C45" s="22"/>
      <c r="D45" s="76"/>
      <c r="E45" s="23"/>
      <c r="F45" s="23"/>
      <c r="G45" s="77"/>
      <c r="H45" s="77"/>
    </row>
    <row r="46" spans="2:8" s="7" customFormat="1" ht="15.75" customHeight="1">
      <c r="B46" s="22"/>
      <c r="C46" s="22"/>
      <c r="D46" s="76"/>
      <c r="E46" s="23"/>
      <c r="F46" s="23"/>
      <c r="G46" s="77"/>
      <c r="H46" s="77"/>
    </row>
    <row r="47" spans="2:8" s="7" customFormat="1" ht="15.75" customHeight="1">
      <c r="B47" s="22"/>
      <c r="C47" s="22"/>
      <c r="D47" s="76"/>
      <c r="E47" s="23"/>
      <c r="F47" s="23"/>
      <c r="G47" s="77"/>
      <c r="H47" s="77"/>
    </row>
    <row r="48" spans="2:8" s="7" customFormat="1" ht="15.75" customHeight="1">
      <c r="B48" s="22"/>
      <c r="C48" s="22"/>
      <c r="D48" s="76"/>
      <c r="E48" s="23"/>
      <c r="F48" s="23"/>
      <c r="G48" s="77"/>
      <c r="H48" s="77"/>
    </row>
    <row r="49" spans="2:8" s="7" customFormat="1" ht="15.75" customHeight="1">
      <c r="B49" s="22"/>
      <c r="C49" s="22"/>
      <c r="D49" s="76"/>
      <c r="E49" s="23"/>
      <c r="F49" s="23"/>
      <c r="G49" s="77"/>
      <c r="H49" s="77"/>
    </row>
    <row r="50" spans="2:8" s="7" customFormat="1" ht="15.75" customHeight="1">
      <c r="B50" s="22"/>
      <c r="C50" s="22"/>
      <c r="D50" s="76"/>
      <c r="E50" s="23"/>
      <c r="F50" s="23"/>
      <c r="G50" s="77"/>
      <c r="H50" s="77"/>
    </row>
    <row r="51" spans="2:8" s="7" customFormat="1" ht="15.75" customHeight="1">
      <c r="B51" s="22"/>
      <c r="C51" s="22"/>
      <c r="D51" s="76"/>
      <c r="E51" s="23"/>
      <c r="F51" s="23"/>
      <c r="G51" s="77"/>
      <c r="H51" s="77"/>
    </row>
    <row r="52" spans="2:8" s="7" customFormat="1" ht="15.75" customHeight="1">
      <c r="B52" s="22"/>
      <c r="C52" s="22"/>
      <c r="D52" s="22"/>
      <c r="E52" s="22"/>
      <c r="F52" s="23"/>
      <c r="G52" s="77"/>
      <c r="H52" s="77"/>
    </row>
    <row r="53" spans="2:8" ht="12.75">
      <c r="B53" s="78"/>
      <c r="C53" s="78"/>
      <c r="D53" s="79"/>
      <c r="E53" s="29"/>
      <c r="F53" s="29"/>
      <c r="G53" s="80"/>
      <c r="H53" s="80"/>
    </row>
  </sheetData>
  <sheetProtection/>
  <mergeCells count="10">
    <mergeCell ref="C34:E34"/>
    <mergeCell ref="C42:E42"/>
    <mergeCell ref="B4:H4"/>
    <mergeCell ref="F6:F7"/>
    <mergeCell ref="B3:H3"/>
    <mergeCell ref="C8:F8"/>
    <mergeCell ref="B6:B7"/>
    <mergeCell ref="C6:E7"/>
    <mergeCell ref="C26:F26"/>
    <mergeCell ref="B33:F33"/>
  </mergeCells>
  <printOptions horizontalCentered="1" verticalCentered="1"/>
  <pageMargins left="0" right="0" top="0" bottom="0" header="0.511811023622047" footer="0.511811023622047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B1:J38"/>
  <sheetViews>
    <sheetView zoomScalePageLayoutView="0" workbookViewId="0" topLeftCell="A25">
      <selection activeCell="B2" sqref="B2"/>
    </sheetView>
  </sheetViews>
  <sheetFormatPr defaultColWidth="9.140625" defaultRowHeight="12.75"/>
  <cols>
    <col min="1" max="1" width="2.7109375" style="2" customWidth="1"/>
    <col min="2" max="2" width="3.7109375" style="1" customWidth="1"/>
    <col min="3" max="3" width="4.140625" style="1" customWidth="1"/>
    <col min="4" max="4" width="2.7109375" style="1" customWidth="1"/>
    <col min="5" max="5" width="47.28125" style="2" customWidth="1"/>
    <col min="6" max="6" width="18.00390625" style="73" customWidth="1"/>
    <col min="7" max="7" width="19.28125" style="73" customWidth="1"/>
    <col min="8" max="8" width="5.8515625" style="2" customWidth="1"/>
    <col min="9" max="9" width="0.2890625" style="2" customWidth="1"/>
    <col min="10" max="10" width="18.00390625" style="89" hidden="1" customWidth="1"/>
    <col min="11" max="16384" width="9.140625" style="2" customWidth="1"/>
  </cols>
  <sheetData>
    <row r="1" spans="2:10" ht="27" customHeight="1">
      <c r="B1" s="34" t="str">
        <f>+'Kop.'!F6</f>
        <v>VOKOPOLA  ENERGJI  shpk</v>
      </c>
      <c r="F1" s="1"/>
      <c r="G1" s="3"/>
      <c r="H1" s="3"/>
      <c r="J1" s="2"/>
    </row>
    <row r="2" spans="2:10" s="7" customFormat="1" ht="18">
      <c r="B2" s="4"/>
      <c r="C2" s="4"/>
      <c r="D2" s="5"/>
      <c r="E2" s="6"/>
      <c r="F2" s="8"/>
      <c r="G2" s="8"/>
      <c r="J2" s="87"/>
    </row>
    <row r="3" spans="2:10" s="7" customFormat="1" ht="7.5" customHeight="1">
      <c r="B3" s="4"/>
      <c r="C3" s="4"/>
      <c r="D3" s="5"/>
      <c r="E3" s="6"/>
      <c r="F3" s="8"/>
      <c r="G3" s="8"/>
      <c r="J3" s="87"/>
    </row>
    <row r="4" spans="2:10" s="7" customFormat="1" ht="29.25" customHeight="1">
      <c r="B4" s="235" t="s">
        <v>231</v>
      </c>
      <c r="C4" s="235"/>
      <c r="D4" s="235"/>
      <c r="E4" s="235"/>
      <c r="F4" s="235"/>
      <c r="G4" s="235"/>
      <c r="J4" s="87"/>
    </row>
    <row r="5" spans="2:10" s="7" customFormat="1" ht="18.75" customHeight="1">
      <c r="B5" s="248" t="s">
        <v>128</v>
      </c>
      <c r="C5" s="248"/>
      <c r="D5" s="248"/>
      <c r="E5" s="248"/>
      <c r="F5" s="248"/>
      <c r="G5" s="248"/>
      <c r="J5" s="87"/>
    </row>
    <row r="6" ht="7.5" customHeight="1" thickBot="1"/>
    <row r="7" spans="2:10" s="7" customFormat="1" ht="15.75" customHeight="1" thickTop="1">
      <c r="B7" s="229" t="s">
        <v>1</v>
      </c>
      <c r="C7" s="231" t="s">
        <v>129</v>
      </c>
      <c r="D7" s="232"/>
      <c r="E7" s="233"/>
      <c r="F7" s="42" t="s">
        <v>130</v>
      </c>
      <c r="G7" s="43" t="s">
        <v>130</v>
      </c>
      <c r="J7" s="87"/>
    </row>
    <row r="8" spans="2:10" s="7" customFormat="1" ht="15.75" customHeight="1" thickBot="1">
      <c r="B8" s="230"/>
      <c r="C8" s="224"/>
      <c r="D8" s="225"/>
      <c r="E8" s="226"/>
      <c r="F8" s="65" t="s">
        <v>131</v>
      </c>
      <c r="G8" s="66" t="s">
        <v>144</v>
      </c>
      <c r="J8" s="87"/>
    </row>
    <row r="9" spans="2:10" s="7" customFormat="1" ht="24.75" customHeight="1" thickTop="1">
      <c r="B9" s="44">
        <v>1</v>
      </c>
      <c r="C9" s="239" t="s">
        <v>49</v>
      </c>
      <c r="D9" s="240"/>
      <c r="E9" s="241"/>
      <c r="F9" s="9"/>
      <c r="G9" s="9"/>
      <c r="J9" s="87"/>
    </row>
    <row r="10" spans="2:10" s="7" customFormat="1" ht="23.25" customHeight="1">
      <c r="B10" s="45">
        <v>2</v>
      </c>
      <c r="C10" s="242" t="s">
        <v>50</v>
      </c>
      <c r="D10" s="243"/>
      <c r="E10" s="244"/>
      <c r="F10" s="74">
        <v>0</v>
      </c>
      <c r="G10" s="74"/>
      <c r="J10" s="87"/>
    </row>
    <row r="11" spans="2:10" s="7" customFormat="1" ht="23.25" customHeight="1">
      <c r="B11" s="98">
        <v>3</v>
      </c>
      <c r="C11" s="242" t="s">
        <v>143</v>
      </c>
      <c r="D11" s="243"/>
      <c r="E11" s="244"/>
      <c r="F11" s="92">
        <v>0</v>
      </c>
      <c r="G11" s="92"/>
      <c r="J11" s="87"/>
    </row>
    <row r="12" spans="2:10" s="7" customFormat="1" ht="23.25" customHeight="1">
      <c r="B12" s="98">
        <v>4</v>
      </c>
      <c r="C12" s="242" t="s">
        <v>116</v>
      </c>
      <c r="D12" s="243"/>
      <c r="E12" s="244"/>
      <c r="F12" s="166">
        <v>0</v>
      </c>
      <c r="G12" s="166"/>
      <c r="J12" s="87"/>
    </row>
    <row r="13" spans="2:10" s="7" customFormat="1" ht="23.25" customHeight="1">
      <c r="B13" s="98">
        <v>5</v>
      </c>
      <c r="C13" s="242" t="s">
        <v>117</v>
      </c>
      <c r="D13" s="243"/>
      <c r="E13" s="244"/>
      <c r="F13" s="166">
        <f>+F14+F15</f>
        <v>0</v>
      </c>
      <c r="G13" s="166"/>
      <c r="J13" s="87"/>
    </row>
    <row r="14" spans="2:10" s="7" customFormat="1" ht="23.25" customHeight="1">
      <c r="B14" s="98"/>
      <c r="C14" s="90"/>
      <c r="D14" s="243" t="s">
        <v>118</v>
      </c>
      <c r="E14" s="244"/>
      <c r="F14" s="92"/>
      <c r="G14" s="92"/>
      <c r="J14" s="87"/>
    </row>
    <row r="15" spans="2:10" s="7" customFormat="1" ht="23.25" customHeight="1">
      <c r="B15" s="98"/>
      <c r="C15" s="90"/>
      <c r="D15" s="243" t="s">
        <v>119</v>
      </c>
      <c r="E15" s="244"/>
      <c r="F15" s="92"/>
      <c r="G15" s="92"/>
      <c r="J15" s="87"/>
    </row>
    <row r="16" spans="2:10" s="7" customFormat="1" ht="23.25" customHeight="1">
      <c r="B16" s="45">
        <v>6</v>
      </c>
      <c r="C16" s="242" t="s">
        <v>120</v>
      </c>
      <c r="D16" s="243"/>
      <c r="E16" s="244"/>
      <c r="F16" s="75"/>
      <c r="G16" s="75"/>
      <c r="J16" s="87"/>
    </row>
    <row r="17" spans="2:10" s="7" customFormat="1" ht="23.25" customHeight="1">
      <c r="B17" s="45">
        <v>7</v>
      </c>
      <c r="C17" s="242" t="s">
        <v>121</v>
      </c>
      <c r="D17" s="243"/>
      <c r="E17" s="244"/>
      <c r="F17" s="75"/>
      <c r="G17" s="75"/>
      <c r="J17" s="93">
        <f>30517637-J20</f>
        <v>30438909</v>
      </c>
    </row>
    <row r="18" spans="2:10" s="94" customFormat="1" ht="29.25" customHeight="1">
      <c r="B18" s="47">
        <v>8</v>
      </c>
      <c r="C18" s="216" t="s">
        <v>122</v>
      </c>
      <c r="D18" s="217"/>
      <c r="E18" s="218"/>
      <c r="F18" s="81">
        <f>+F17+F16+F13+F12+F11+F10</f>
        <v>0</v>
      </c>
      <c r="G18" s="81"/>
      <c r="J18" s="95">
        <f>F18+F14+F15+F12</f>
        <v>0</v>
      </c>
    </row>
    <row r="19" spans="2:10" s="94" customFormat="1" ht="27.75" customHeight="1">
      <c r="B19" s="47">
        <v>9</v>
      </c>
      <c r="C19" s="236" t="s">
        <v>123</v>
      </c>
      <c r="D19" s="237"/>
      <c r="E19" s="238"/>
      <c r="F19" s="81">
        <f>F9+F10-F11-F18</f>
        <v>0</v>
      </c>
      <c r="G19" s="81"/>
      <c r="J19" s="96">
        <f>72866+5862</f>
        <v>78728</v>
      </c>
    </row>
    <row r="20" spans="2:10" s="7" customFormat="1" ht="24.75" customHeight="1">
      <c r="B20" s="45">
        <v>10</v>
      </c>
      <c r="C20" s="242" t="s">
        <v>51</v>
      </c>
      <c r="D20" s="243"/>
      <c r="E20" s="244"/>
      <c r="F20" s="74"/>
      <c r="G20" s="74"/>
      <c r="J20" s="93">
        <f>SUM(J18:J19)</f>
        <v>78728</v>
      </c>
    </row>
    <row r="21" spans="2:7" s="7" customFormat="1" ht="24.75" customHeight="1">
      <c r="B21" s="45">
        <v>11</v>
      </c>
      <c r="C21" s="242" t="s">
        <v>124</v>
      </c>
      <c r="D21" s="243"/>
      <c r="E21" s="244"/>
      <c r="F21" s="74"/>
      <c r="G21" s="74"/>
    </row>
    <row r="22" spans="2:10" s="7" customFormat="1" ht="24.75" customHeight="1">
      <c r="B22" s="45">
        <v>12</v>
      </c>
      <c r="C22" s="242" t="s">
        <v>52</v>
      </c>
      <c r="D22" s="243"/>
      <c r="E22" s="244"/>
      <c r="F22" s="74"/>
      <c r="G22" s="74"/>
      <c r="J22" s="87"/>
    </row>
    <row r="23" spans="2:10" s="7" customFormat="1" ht="24.75" customHeight="1">
      <c r="B23" s="45"/>
      <c r="C23" s="97">
        <v>121</v>
      </c>
      <c r="D23" s="243" t="s">
        <v>53</v>
      </c>
      <c r="E23" s="244"/>
      <c r="F23" s="74"/>
      <c r="G23" s="74"/>
      <c r="J23" s="87"/>
    </row>
    <row r="24" spans="2:10" s="7" customFormat="1" ht="24.75" customHeight="1">
      <c r="B24" s="45"/>
      <c r="C24" s="90">
        <v>122</v>
      </c>
      <c r="D24" s="243" t="s">
        <v>125</v>
      </c>
      <c r="E24" s="244"/>
      <c r="F24" s="74">
        <v>0</v>
      </c>
      <c r="G24" s="74"/>
      <c r="J24" s="87"/>
    </row>
    <row r="25" spans="2:10" s="7" customFormat="1" ht="24.75" customHeight="1">
      <c r="B25" s="45"/>
      <c r="C25" s="90">
        <v>123</v>
      </c>
      <c r="D25" s="243" t="s">
        <v>54</v>
      </c>
      <c r="E25" s="244"/>
      <c r="F25" s="74">
        <v>0</v>
      </c>
      <c r="G25" s="74"/>
      <c r="J25" s="87"/>
    </row>
    <row r="26" spans="2:10" s="7" customFormat="1" ht="24.75" customHeight="1">
      <c r="B26" s="45"/>
      <c r="C26" s="90">
        <v>124</v>
      </c>
      <c r="D26" s="243" t="s">
        <v>55</v>
      </c>
      <c r="E26" s="244"/>
      <c r="F26" s="74">
        <v>0</v>
      </c>
      <c r="G26" s="74"/>
      <c r="J26" s="87"/>
    </row>
    <row r="27" spans="2:10" s="94" customFormat="1" ht="30.75" customHeight="1">
      <c r="B27" s="47">
        <v>13</v>
      </c>
      <c r="C27" s="236" t="s">
        <v>56</v>
      </c>
      <c r="D27" s="237"/>
      <c r="E27" s="238"/>
      <c r="F27" s="81">
        <f>SUM(F20:F26)</f>
        <v>0</v>
      </c>
      <c r="G27" s="81"/>
      <c r="J27" s="96"/>
    </row>
    <row r="28" spans="2:10" s="94" customFormat="1" ht="30.75" customHeight="1">
      <c r="B28" s="47">
        <v>14</v>
      </c>
      <c r="C28" s="236" t="s">
        <v>126</v>
      </c>
      <c r="D28" s="237"/>
      <c r="E28" s="238"/>
      <c r="F28" s="81">
        <f>+F19+F27</f>
        <v>0</v>
      </c>
      <c r="G28" s="81"/>
      <c r="J28" s="96"/>
    </row>
    <row r="29" spans="2:10" s="7" customFormat="1" ht="24.75" customHeight="1" thickBot="1">
      <c r="B29" s="57">
        <v>15</v>
      </c>
      <c r="C29" s="249" t="s">
        <v>57</v>
      </c>
      <c r="D29" s="250"/>
      <c r="E29" s="251"/>
      <c r="F29" s="85"/>
      <c r="G29" s="85"/>
      <c r="J29" s="87"/>
    </row>
    <row r="30" spans="2:10" s="94" customFormat="1" ht="33" customHeight="1" thickBot="1" thickTop="1">
      <c r="B30" s="54">
        <v>16</v>
      </c>
      <c r="C30" s="245" t="s">
        <v>127</v>
      </c>
      <c r="D30" s="246"/>
      <c r="E30" s="247"/>
      <c r="F30" s="83">
        <f>F28-F29</f>
        <v>0</v>
      </c>
      <c r="G30" s="83"/>
      <c r="J30" s="96"/>
    </row>
    <row r="31" spans="2:10" s="7" customFormat="1" ht="15.75" customHeight="1" thickTop="1">
      <c r="B31" s="22"/>
      <c r="C31" s="22"/>
      <c r="D31" s="22"/>
      <c r="E31" s="23"/>
      <c r="F31" s="77"/>
      <c r="G31" s="77"/>
      <c r="J31" s="87"/>
    </row>
    <row r="32" spans="2:10" s="7" customFormat="1" ht="15.75" customHeight="1">
      <c r="B32" s="22"/>
      <c r="C32" s="22"/>
      <c r="D32" s="22"/>
      <c r="E32" s="23"/>
      <c r="F32" s="77"/>
      <c r="G32" s="77"/>
      <c r="J32" s="87"/>
    </row>
    <row r="33" spans="2:10" s="7" customFormat="1" ht="15.75" customHeight="1">
      <c r="B33" s="22"/>
      <c r="C33" s="22"/>
      <c r="D33" s="22"/>
      <c r="E33" s="23"/>
      <c r="F33" s="77">
        <f>+F30-Pasivet!G41</f>
        <v>0</v>
      </c>
      <c r="G33" s="77">
        <f>+G30-Pasivet!H41</f>
        <v>0</v>
      </c>
      <c r="J33" s="87"/>
    </row>
    <row r="34" spans="2:10" s="7" customFormat="1" ht="15.75" customHeight="1">
      <c r="B34" s="22"/>
      <c r="C34" s="22"/>
      <c r="D34" s="22"/>
      <c r="E34" s="23"/>
      <c r="F34" s="77"/>
      <c r="G34" s="77"/>
      <c r="J34" s="87"/>
    </row>
    <row r="35" spans="2:10" s="7" customFormat="1" ht="15.75" customHeight="1">
      <c r="B35" s="22"/>
      <c r="C35" s="22"/>
      <c r="D35" s="22"/>
      <c r="E35" s="23"/>
      <c r="F35" s="77"/>
      <c r="G35" s="77"/>
      <c r="J35" s="87"/>
    </row>
    <row r="36" spans="2:10" s="7" customFormat="1" ht="15.75" customHeight="1">
      <c r="B36" s="22"/>
      <c r="C36" s="22"/>
      <c r="D36" s="22"/>
      <c r="E36" s="23"/>
      <c r="F36" s="77"/>
      <c r="G36" s="77"/>
      <c r="J36" s="87"/>
    </row>
    <row r="37" spans="2:10" s="7" customFormat="1" ht="15.75" customHeight="1">
      <c r="B37" s="22"/>
      <c r="C37" s="22"/>
      <c r="D37" s="22"/>
      <c r="E37" s="22"/>
      <c r="F37" s="77"/>
      <c r="G37" s="77"/>
      <c r="J37" s="87"/>
    </row>
    <row r="38" spans="2:7" ht="12.75">
      <c r="B38" s="78"/>
      <c r="C38" s="78"/>
      <c r="D38" s="78"/>
      <c r="E38" s="29"/>
      <c r="F38" s="80"/>
      <c r="G38" s="80"/>
    </row>
  </sheetData>
  <sheetProtection/>
  <mergeCells count="26">
    <mergeCell ref="B5:G5"/>
    <mergeCell ref="D26:E26"/>
    <mergeCell ref="C28:E28"/>
    <mergeCell ref="C29:E29"/>
    <mergeCell ref="C22:E22"/>
    <mergeCell ref="D23:E23"/>
    <mergeCell ref="D24:E24"/>
    <mergeCell ref="D25:E25"/>
    <mergeCell ref="C17:E17"/>
    <mergeCell ref="C20:E20"/>
    <mergeCell ref="C21:E21"/>
    <mergeCell ref="C30:E30"/>
    <mergeCell ref="C13:E13"/>
    <mergeCell ref="D14:E14"/>
    <mergeCell ref="D15:E15"/>
    <mergeCell ref="C16:E16"/>
    <mergeCell ref="B4:G4"/>
    <mergeCell ref="C27:E27"/>
    <mergeCell ref="C7:E8"/>
    <mergeCell ref="B7:B8"/>
    <mergeCell ref="C18:E18"/>
    <mergeCell ref="C19:E19"/>
    <mergeCell ref="C9:E9"/>
    <mergeCell ref="C10:E10"/>
    <mergeCell ref="C11:E11"/>
    <mergeCell ref="C12:E12"/>
  </mergeCells>
  <printOptions horizontalCentered="1" verticalCentered="1"/>
  <pageMargins left="0" right="0" top="0" bottom="0" header="0.5118110236220472" footer="0.5118110236220472"/>
  <pageSetup horizontalDpi="300" verticalDpi="3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B1:H43"/>
  <sheetViews>
    <sheetView zoomScalePageLayoutView="0" workbookViewId="0" topLeftCell="A16">
      <selection activeCell="G18" sqref="G18"/>
    </sheetView>
  </sheetViews>
  <sheetFormatPr defaultColWidth="9.140625" defaultRowHeight="12.75"/>
  <cols>
    <col min="1" max="1" width="3.00390625" style="2" customWidth="1"/>
    <col min="2" max="2" width="4.00390625" style="1" customWidth="1"/>
    <col min="3" max="3" width="3.7109375" style="1" customWidth="1"/>
    <col min="4" max="4" width="2.140625" style="1" customWidth="1"/>
    <col min="5" max="5" width="50.00390625" style="2" customWidth="1"/>
    <col min="6" max="6" width="20.140625" style="3" customWidth="1"/>
    <col min="7" max="7" width="19.7109375" style="3" customWidth="1"/>
    <col min="8" max="8" width="6.28125" style="2" customWidth="1"/>
    <col min="9" max="16384" width="9.140625" style="2" customWidth="1"/>
  </cols>
  <sheetData>
    <row r="1" spans="2:8" ht="27" customHeight="1">
      <c r="B1" s="34" t="str">
        <f>+'Kop.'!F6</f>
        <v>VOKOPOLA  ENERGJI  shpk</v>
      </c>
      <c r="F1" s="1"/>
      <c r="H1" s="3"/>
    </row>
    <row r="2" spans="2:7" s="7" customFormat="1" ht="18">
      <c r="B2" s="4"/>
      <c r="C2" s="4"/>
      <c r="D2" s="5"/>
      <c r="E2" s="6"/>
      <c r="F2" s="99"/>
      <c r="G2" s="99"/>
    </row>
    <row r="3" spans="2:7" s="7" customFormat="1" ht="8.25" customHeight="1">
      <c r="B3" s="4"/>
      <c r="C3" s="4"/>
      <c r="D3" s="5"/>
      <c r="E3" s="6"/>
      <c r="F3" s="8"/>
      <c r="G3" s="99"/>
    </row>
    <row r="4" spans="2:7" s="7" customFormat="1" ht="18" customHeight="1">
      <c r="B4" s="274" t="s">
        <v>228</v>
      </c>
      <c r="C4" s="274"/>
      <c r="D4" s="274"/>
      <c r="E4" s="274"/>
      <c r="F4" s="274"/>
      <c r="G4" s="274"/>
    </row>
    <row r="5" spans="2:7" s="7" customFormat="1" ht="18" customHeight="1">
      <c r="B5" s="274" t="s">
        <v>155</v>
      </c>
      <c r="C5" s="274"/>
      <c r="D5" s="274"/>
      <c r="E5" s="274"/>
      <c r="F5" s="274"/>
      <c r="G5" s="274"/>
    </row>
    <row r="6" spans="2:7" s="7" customFormat="1" ht="12" customHeight="1">
      <c r="B6" s="88"/>
      <c r="C6" s="88"/>
      <c r="D6" s="88"/>
      <c r="E6" s="88"/>
      <c r="F6" s="88"/>
      <c r="G6" s="88"/>
    </row>
    <row r="7" ht="6.75" customHeight="1" thickBot="1"/>
    <row r="8" spans="2:7" s="7" customFormat="1" ht="15.75" customHeight="1" thickTop="1">
      <c r="B8" s="229" t="s">
        <v>1</v>
      </c>
      <c r="C8" s="231" t="s">
        <v>82</v>
      </c>
      <c r="D8" s="232"/>
      <c r="E8" s="233"/>
      <c r="F8" s="42" t="s">
        <v>130</v>
      </c>
      <c r="G8" s="43" t="s">
        <v>130</v>
      </c>
    </row>
    <row r="9" spans="2:7" s="7" customFormat="1" ht="15.75" customHeight="1" thickBot="1">
      <c r="B9" s="230"/>
      <c r="C9" s="224"/>
      <c r="D9" s="225"/>
      <c r="E9" s="226"/>
      <c r="F9" s="65" t="s">
        <v>131</v>
      </c>
      <c r="G9" s="66" t="s">
        <v>144</v>
      </c>
    </row>
    <row r="10" spans="2:7" s="7" customFormat="1" ht="21" customHeight="1" thickBot="1" thickTop="1">
      <c r="B10" s="213" t="s">
        <v>156</v>
      </c>
      <c r="C10" s="214"/>
      <c r="D10" s="214"/>
      <c r="E10" s="215"/>
      <c r="F10" s="170">
        <f>+F25</f>
        <v>-10000</v>
      </c>
      <c r="G10" s="169"/>
    </row>
    <row r="11" spans="2:7" s="7" customFormat="1" ht="18.75" customHeight="1" thickTop="1">
      <c r="B11" s="264">
        <v>1.1</v>
      </c>
      <c r="C11" s="265"/>
      <c r="D11" s="51" t="s">
        <v>83</v>
      </c>
      <c r="E11" s="51"/>
      <c r="F11" s="156">
        <f>+Rezultati!F28</f>
        <v>0</v>
      </c>
      <c r="G11" s="157"/>
    </row>
    <row r="12" spans="2:7" s="7" customFormat="1" ht="13.5" customHeight="1">
      <c r="B12" s="272"/>
      <c r="C12" s="273"/>
      <c r="D12" s="51" t="s">
        <v>84</v>
      </c>
      <c r="E12" s="23"/>
      <c r="F12" s="17"/>
      <c r="G12" s="46"/>
    </row>
    <row r="13" spans="2:7" s="7" customFormat="1" ht="18.75" customHeight="1">
      <c r="B13" s="268">
        <v>1.2</v>
      </c>
      <c r="C13" s="269"/>
      <c r="D13" s="269"/>
      <c r="E13" s="91" t="s">
        <v>92</v>
      </c>
      <c r="F13" s="17">
        <v>0</v>
      </c>
      <c r="G13" s="46"/>
    </row>
    <row r="14" spans="2:7" s="7" customFormat="1" ht="18.75" customHeight="1">
      <c r="B14" s="268">
        <v>1.3</v>
      </c>
      <c r="C14" s="269"/>
      <c r="D14" s="269"/>
      <c r="E14" s="91" t="s">
        <v>93</v>
      </c>
      <c r="F14" s="17"/>
      <c r="G14" s="46"/>
    </row>
    <row r="15" spans="2:7" s="7" customFormat="1" ht="18.75" customHeight="1">
      <c r="B15" s="268">
        <v>1.4</v>
      </c>
      <c r="C15" s="269"/>
      <c r="D15" s="269"/>
      <c r="E15" s="91" t="s">
        <v>94</v>
      </c>
      <c r="F15" s="17"/>
      <c r="G15" s="46"/>
    </row>
    <row r="16" spans="2:7" s="7" customFormat="1" ht="18.75" customHeight="1">
      <c r="B16" s="268">
        <v>1.5</v>
      </c>
      <c r="C16" s="269"/>
      <c r="D16" s="269"/>
      <c r="E16" s="91" t="s">
        <v>95</v>
      </c>
      <c r="F16" s="17"/>
      <c r="G16" s="46"/>
    </row>
    <row r="17" spans="2:7" s="23" customFormat="1" ht="18.75" customHeight="1">
      <c r="B17" s="268">
        <v>1.6</v>
      </c>
      <c r="C17" s="269"/>
      <c r="D17" s="100" t="s">
        <v>85</v>
      </c>
      <c r="F17" s="173">
        <f>-Aktivet!J12</f>
        <v>-10000</v>
      </c>
      <c r="G17" s="175"/>
    </row>
    <row r="18" spans="2:7" s="23" customFormat="1" ht="18.75" customHeight="1">
      <c r="B18" s="268"/>
      <c r="C18" s="269"/>
      <c r="D18" s="101" t="s">
        <v>86</v>
      </c>
      <c r="F18" s="156"/>
      <c r="G18" s="157"/>
    </row>
    <row r="19" spans="2:7" s="7" customFormat="1" ht="18.75" customHeight="1">
      <c r="B19" s="268">
        <v>1.7</v>
      </c>
      <c r="C19" s="269"/>
      <c r="D19" s="13" t="s">
        <v>87</v>
      </c>
      <c r="E19" s="13"/>
      <c r="F19" s="102">
        <f>-Aktivet!J17-Aktivet!J26</f>
        <v>0</v>
      </c>
      <c r="G19" s="46"/>
    </row>
    <row r="20" spans="2:7" s="7" customFormat="1" ht="18.75" customHeight="1">
      <c r="B20" s="268">
        <v>1.8</v>
      </c>
      <c r="C20" s="269"/>
      <c r="D20" s="100" t="s">
        <v>88</v>
      </c>
      <c r="E20" s="100"/>
      <c r="F20" s="173">
        <f>+Pasivet!J13</f>
        <v>0</v>
      </c>
      <c r="G20" s="175"/>
    </row>
    <row r="21" spans="2:7" s="7" customFormat="1" ht="18.75" customHeight="1" thickBot="1">
      <c r="B21" s="270"/>
      <c r="C21" s="271"/>
      <c r="D21" s="158" t="s">
        <v>89</v>
      </c>
      <c r="E21" s="158"/>
      <c r="F21" s="174"/>
      <c r="G21" s="176"/>
    </row>
    <row r="22" spans="2:7" s="7" customFormat="1" ht="21" customHeight="1" thickBot="1" thickTop="1">
      <c r="B22" s="234" t="s">
        <v>90</v>
      </c>
      <c r="C22" s="225"/>
      <c r="D22" s="225"/>
      <c r="E22" s="226"/>
      <c r="F22" s="55">
        <f>+F20+F19+F17+F16+F15+F14+F13+F12+F11</f>
        <v>-10000</v>
      </c>
      <c r="G22" s="56"/>
    </row>
    <row r="23" spans="2:7" s="7" customFormat="1" ht="21" customHeight="1" thickTop="1">
      <c r="B23" s="264">
        <v>1.9</v>
      </c>
      <c r="C23" s="265"/>
      <c r="D23" s="51" t="s">
        <v>67</v>
      </c>
      <c r="E23" s="51"/>
      <c r="F23" s="156">
        <v>0</v>
      </c>
      <c r="G23" s="157"/>
    </row>
    <row r="24" spans="2:7" s="7" customFormat="1" ht="21" customHeight="1" thickBot="1">
      <c r="B24" s="266">
        <v>1.1</v>
      </c>
      <c r="C24" s="267"/>
      <c r="D24" s="60" t="s">
        <v>68</v>
      </c>
      <c r="E24" s="60"/>
      <c r="F24" s="62">
        <f>-Rezultati!F29</f>
        <v>0</v>
      </c>
      <c r="G24" s="63"/>
    </row>
    <row r="25" spans="2:7" s="7" customFormat="1" ht="21" customHeight="1" thickBot="1" thickTop="1">
      <c r="B25" s="260" t="s">
        <v>157</v>
      </c>
      <c r="C25" s="261"/>
      <c r="D25" s="261"/>
      <c r="E25" s="262"/>
      <c r="F25" s="55">
        <f>+F24+F23+F22</f>
        <v>-10000</v>
      </c>
      <c r="G25" s="56"/>
    </row>
    <row r="26" spans="2:7" s="7" customFormat="1" ht="21" customHeight="1" thickTop="1">
      <c r="B26" s="263" t="s">
        <v>158</v>
      </c>
      <c r="C26" s="222"/>
      <c r="D26" s="222"/>
      <c r="E26" s="223"/>
      <c r="F26" s="171"/>
      <c r="G26" s="172"/>
    </row>
    <row r="27" spans="2:7" s="7" customFormat="1" ht="20.25" customHeight="1">
      <c r="B27" s="256">
        <v>2.1</v>
      </c>
      <c r="C27" s="257"/>
      <c r="D27" s="13" t="s">
        <v>69</v>
      </c>
      <c r="E27" s="13"/>
      <c r="F27" s="17"/>
      <c r="G27" s="46"/>
    </row>
    <row r="28" spans="2:7" s="7" customFormat="1" ht="20.25" customHeight="1">
      <c r="B28" s="256">
        <v>2.2</v>
      </c>
      <c r="C28" s="257"/>
      <c r="D28" s="13" t="s">
        <v>70</v>
      </c>
      <c r="E28" s="13"/>
      <c r="F28" s="17">
        <f>-Aktivet!J33</f>
        <v>0</v>
      </c>
      <c r="G28" s="46"/>
    </row>
    <row r="29" spans="2:7" s="7" customFormat="1" ht="20.25" customHeight="1">
      <c r="B29" s="256">
        <v>2.3</v>
      </c>
      <c r="C29" s="257"/>
      <c r="D29" s="13" t="s">
        <v>71</v>
      </c>
      <c r="E29" s="13"/>
      <c r="F29" s="17"/>
      <c r="G29" s="46"/>
    </row>
    <row r="30" spans="2:7" s="7" customFormat="1" ht="20.25" customHeight="1">
      <c r="B30" s="256">
        <v>2.4</v>
      </c>
      <c r="C30" s="257"/>
      <c r="D30" s="13" t="s">
        <v>72</v>
      </c>
      <c r="E30" s="13"/>
      <c r="F30" s="17"/>
      <c r="G30" s="46"/>
    </row>
    <row r="31" spans="2:7" s="7" customFormat="1" ht="20.25" customHeight="1" thickBot="1">
      <c r="B31" s="258">
        <v>2.5</v>
      </c>
      <c r="C31" s="259"/>
      <c r="D31" s="60" t="s">
        <v>73</v>
      </c>
      <c r="E31" s="60"/>
      <c r="F31" s="62"/>
      <c r="G31" s="63"/>
    </row>
    <row r="32" spans="2:7" s="7" customFormat="1" ht="20.25" customHeight="1" thickBot="1" thickTop="1">
      <c r="B32" s="260" t="s">
        <v>74</v>
      </c>
      <c r="C32" s="261"/>
      <c r="D32" s="261"/>
      <c r="E32" s="262"/>
      <c r="F32" s="55">
        <f>+F31+F30+F29+F28+F27</f>
        <v>0</v>
      </c>
      <c r="G32" s="56"/>
    </row>
    <row r="33" spans="2:7" s="7" customFormat="1" ht="21" customHeight="1" thickTop="1">
      <c r="B33" s="263" t="s">
        <v>159</v>
      </c>
      <c r="C33" s="222"/>
      <c r="D33" s="222"/>
      <c r="E33" s="223"/>
      <c r="F33" s="150"/>
      <c r="G33" s="151"/>
    </row>
    <row r="34" spans="2:7" s="7" customFormat="1" ht="20.25" customHeight="1">
      <c r="B34" s="256">
        <v>3.1</v>
      </c>
      <c r="C34" s="257"/>
      <c r="D34" s="13" t="s">
        <v>81</v>
      </c>
      <c r="E34" s="13"/>
      <c r="F34" s="17">
        <v>10000</v>
      </c>
      <c r="G34" s="46"/>
    </row>
    <row r="35" spans="2:7" s="7" customFormat="1" ht="20.25" customHeight="1">
      <c r="B35" s="256">
        <v>3.2</v>
      </c>
      <c r="C35" s="257"/>
      <c r="D35" s="13" t="s">
        <v>75</v>
      </c>
      <c r="E35" s="13"/>
      <c r="F35" s="17"/>
      <c r="G35" s="46"/>
    </row>
    <row r="36" spans="2:7" s="7" customFormat="1" ht="20.25" customHeight="1">
      <c r="B36" s="256">
        <v>3.3</v>
      </c>
      <c r="C36" s="257"/>
      <c r="D36" s="13" t="s">
        <v>76</v>
      </c>
      <c r="E36" s="13"/>
      <c r="F36" s="17"/>
      <c r="G36" s="46"/>
    </row>
    <row r="37" spans="2:7" s="7" customFormat="1" ht="20.25" customHeight="1" thickBot="1">
      <c r="B37" s="258">
        <v>3.4</v>
      </c>
      <c r="C37" s="259"/>
      <c r="D37" s="60" t="s">
        <v>77</v>
      </c>
      <c r="E37" s="60"/>
      <c r="F37" s="62"/>
      <c r="G37" s="63"/>
    </row>
    <row r="38" spans="2:7" s="7" customFormat="1" ht="20.25" customHeight="1" thickBot="1" thickTop="1">
      <c r="B38" s="252"/>
      <c r="C38" s="211"/>
      <c r="D38" s="159" t="s">
        <v>91</v>
      </c>
      <c r="E38" s="160"/>
      <c r="F38" s="161">
        <f>+F34+F35+F36+F37</f>
        <v>10000</v>
      </c>
      <c r="G38" s="162"/>
    </row>
    <row r="39" spans="2:7" ht="21" customHeight="1" thickBot="1" thickTop="1">
      <c r="B39" s="213" t="s">
        <v>78</v>
      </c>
      <c r="C39" s="214"/>
      <c r="D39" s="214"/>
      <c r="E39" s="215"/>
      <c r="F39" s="152">
        <f>+F38+F32+F25</f>
        <v>0</v>
      </c>
      <c r="G39" s="153"/>
    </row>
    <row r="40" spans="2:7" ht="21" customHeight="1" thickBot="1" thickTop="1">
      <c r="B40" s="253" t="s">
        <v>79</v>
      </c>
      <c r="C40" s="254"/>
      <c r="D40" s="254"/>
      <c r="E40" s="255"/>
      <c r="F40" s="154">
        <f>+Aktivet!H8</f>
        <v>0</v>
      </c>
      <c r="G40" s="155"/>
    </row>
    <row r="41" spans="2:7" ht="21" customHeight="1" thickBot="1" thickTop="1">
      <c r="B41" s="213" t="s">
        <v>80</v>
      </c>
      <c r="C41" s="214"/>
      <c r="D41" s="214"/>
      <c r="E41" s="215"/>
      <c r="F41" s="152">
        <f>+Aktivet!G8</f>
        <v>0</v>
      </c>
      <c r="G41" s="153"/>
    </row>
    <row r="42" ht="7.5" customHeight="1" thickTop="1"/>
    <row r="43" spans="6:7" ht="12.75" hidden="1">
      <c r="F43" s="3">
        <f>+F41-F40</f>
        <v>0</v>
      </c>
      <c r="G43" s="3">
        <f>+G41-G40</f>
        <v>0</v>
      </c>
    </row>
    <row r="44" ht="12.75" hidden="1"/>
  </sheetData>
  <sheetProtection/>
  <mergeCells count="34">
    <mergeCell ref="B4:G4"/>
    <mergeCell ref="B5:G5"/>
    <mergeCell ref="B8:B9"/>
    <mergeCell ref="C8:E9"/>
    <mergeCell ref="B14:D14"/>
    <mergeCell ref="B15:D15"/>
    <mergeCell ref="B16:D16"/>
    <mergeCell ref="B17:C18"/>
    <mergeCell ref="B10:E10"/>
    <mergeCell ref="B11:C11"/>
    <mergeCell ref="B12:C12"/>
    <mergeCell ref="B13:D13"/>
    <mergeCell ref="B22:E22"/>
    <mergeCell ref="B23:C23"/>
    <mergeCell ref="B24:C24"/>
    <mergeCell ref="B25:E25"/>
    <mergeCell ref="B19:C19"/>
    <mergeCell ref="B20:C21"/>
    <mergeCell ref="B30:C30"/>
    <mergeCell ref="B31:C31"/>
    <mergeCell ref="B32:E32"/>
    <mergeCell ref="B33:E33"/>
    <mergeCell ref="B26:E26"/>
    <mergeCell ref="B27:C27"/>
    <mergeCell ref="B28:C28"/>
    <mergeCell ref="B29:C29"/>
    <mergeCell ref="B38:C38"/>
    <mergeCell ref="B39:E39"/>
    <mergeCell ref="B40:E40"/>
    <mergeCell ref="B41:E41"/>
    <mergeCell ref="B34:C34"/>
    <mergeCell ref="B35:C35"/>
    <mergeCell ref="B36:C36"/>
    <mergeCell ref="B37:C37"/>
  </mergeCells>
  <printOptions/>
  <pageMargins left="0.23" right="0.19" top="0.52" bottom="0.45" header="0.5" footer="0.3"/>
  <pageSetup horizontalDpi="600" verticalDpi="600" orientation="portrait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K36"/>
  <sheetViews>
    <sheetView tabSelected="1" zoomScalePageLayoutView="0" workbookViewId="0" topLeftCell="A7">
      <selection activeCell="E38" sqref="E38"/>
    </sheetView>
  </sheetViews>
  <sheetFormatPr defaultColWidth="17.7109375" defaultRowHeight="12.75"/>
  <cols>
    <col min="1" max="1" width="2.8515625" style="2" customWidth="1"/>
    <col min="2" max="2" width="34.421875" style="2" customWidth="1"/>
    <col min="3" max="3" width="17.57421875" style="2" bestFit="1" customWidth="1"/>
    <col min="4" max="4" width="14.7109375" style="2" customWidth="1"/>
    <col min="5" max="5" width="15.57421875" style="2" customWidth="1"/>
    <col min="6" max="6" width="18.57421875" style="2" customWidth="1"/>
    <col min="7" max="7" width="19.57421875" style="2" customWidth="1"/>
    <col min="8" max="8" width="15.421875" style="2" customWidth="1"/>
    <col min="9" max="9" width="2.421875" style="2" hidden="1" customWidth="1"/>
    <col min="10" max="10" width="6.57421875" style="2" hidden="1" customWidth="1"/>
    <col min="11" max="11" width="17.7109375" style="2" hidden="1" customWidth="1"/>
    <col min="12" max="16384" width="17.7109375" style="2" customWidth="1"/>
  </cols>
  <sheetData>
    <row r="1" spans="1:8" ht="27" customHeight="1">
      <c r="A1" s="34" t="str">
        <f>+'Kop.'!F6</f>
        <v>VOKOPOLA  ENERGJI  shpk</v>
      </c>
      <c r="B1" s="1"/>
      <c r="C1" s="1"/>
      <c r="D1" s="1"/>
      <c r="F1" s="1"/>
      <c r="G1" s="3"/>
      <c r="H1" s="3"/>
    </row>
    <row r="2" ht="15">
      <c r="B2" s="4"/>
    </row>
    <row r="3" ht="6.75" customHeight="1"/>
    <row r="4" spans="1:8" ht="25.5" customHeight="1">
      <c r="A4" s="275" t="s">
        <v>229</v>
      </c>
      <c r="B4" s="275"/>
      <c r="C4" s="275"/>
      <c r="D4" s="275"/>
      <c r="E4" s="275"/>
      <c r="F4" s="275"/>
      <c r="G4" s="275"/>
      <c r="H4" s="275"/>
    </row>
    <row r="5" ht="26.25" customHeight="1"/>
    <row r="6" spans="2:9" s="35" customFormat="1" ht="23.25" customHeight="1">
      <c r="B6" s="126" t="s">
        <v>61</v>
      </c>
      <c r="G6" s="103"/>
      <c r="I6" s="2"/>
    </row>
    <row r="7" ht="21" customHeight="1" thickBot="1">
      <c r="J7" s="35"/>
    </row>
    <row r="8" spans="1:10" s="125" customFormat="1" ht="24.75" customHeight="1" thickBot="1" thickTop="1">
      <c r="A8" s="276"/>
      <c r="B8" s="277"/>
      <c r="C8" s="122" t="s">
        <v>38</v>
      </c>
      <c r="D8" s="122" t="s">
        <v>39</v>
      </c>
      <c r="E8" s="123" t="s">
        <v>63</v>
      </c>
      <c r="F8" s="123" t="s">
        <v>62</v>
      </c>
      <c r="G8" s="122" t="s">
        <v>64</v>
      </c>
      <c r="H8" s="124" t="s">
        <v>58</v>
      </c>
      <c r="I8" s="2"/>
      <c r="J8" s="35"/>
    </row>
    <row r="9" spans="1:9" s="104" customFormat="1" ht="30" customHeight="1" hidden="1" thickTop="1">
      <c r="A9" s="111" t="s">
        <v>2</v>
      </c>
      <c r="B9" s="112" t="s">
        <v>148</v>
      </c>
      <c r="C9" s="167">
        <v>4000000</v>
      </c>
      <c r="D9" s="167">
        <v>0</v>
      </c>
      <c r="E9" s="167">
        <v>0</v>
      </c>
      <c r="F9" s="167">
        <v>0</v>
      </c>
      <c r="G9" s="167">
        <v>323901</v>
      </c>
      <c r="H9" s="168">
        <f>+C9+D9+E9+F9+G9</f>
        <v>4323901</v>
      </c>
      <c r="I9" s="2"/>
    </row>
    <row r="10" spans="1:9" s="104" customFormat="1" ht="24" customHeight="1" hidden="1">
      <c r="A10" s="107">
        <v>1</v>
      </c>
      <c r="B10" s="108" t="s">
        <v>60</v>
      </c>
      <c r="C10" s="109"/>
      <c r="D10" s="109"/>
      <c r="E10" s="109"/>
      <c r="F10" s="109"/>
      <c r="G10" s="109">
        <v>597633</v>
      </c>
      <c r="H10" s="106">
        <f aca="true" t="shared" si="0" ref="H10:H19">+C10+D10+E10+F10+G10</f>
        <v>597633</v>
      </c>
      <c r="I10" s="2"/>
    </row>
    <row r="11" spans="1:9" s="104" customFormat="1" ht="24" customHeight="1" hidden="1">
      <c r="A11" s="107">
        <v>2</v>
      </c>
      <c r="B11" s="108" t="s">
        <v>59</v>
      </c>
      <c r="C11" s="109"/>
      <c r="D11" s="109"/>
      <c r="E11" s="109"/>
      <c r="F11" s="109"/>
      <c r="G11" s="109"/>
      <c r="H11" s="106">
        <f t="shared" si="0"/>
        <v>0</v>
      </c>
      <c r="I11" s="2"/>
    </row>
    <row r="12" spans="1:9" s="104" customFormat="1" ht="24" customHeight="1" hidden="1">
      <c r="A12" s="107">
        <v>3</v>
      </c>
      <c r="B12" s="108" t="s">
        <v>65</v>
      </c>
      <c r="C12" s="109"/>
      <c r="D12" s="109"/>
      <c r="E12" s="109"/>
      <c r="F12" s="109"/>
      <c r="G12" s="109"/>
      <c r="H12" s="106">
        <f t="shared" si="0"/>
        <v>0</v>
      </c>
      <c r="I12" s="2"/>
    </row>
    <row r="13" spans="1:9" s="104" customFormat="1" ht="24" customHeight="1" hidden="1" thickBot="1">
      <c r="A13" s="107">
        <v>4</v>
      </c>
      <c r="B13" s="108" t="s">
        <v>66</v>
      </c>
      <c r="C13" s="109"/>
      <c r="D13" s="109"/>
      <c r="E13" s="109"/>
      <c r="F13" s="109"/>
      <c r="G13" s="109"/>
      <c r="H13" s="113">
        <f t="shared" si="0"/>
        <v>0</v>
      </c>
      <c r="I13" s="2"/>
    </row>
    <row r="14" spans="1:9" s="110" customFormat="1" ht="30" customHeight="1" hidden="1" thickBot="1" thickTop="1">
      <c r="A14" s="118" t="s">
        <v>3</v>
      </c>
      <c r="B14" s="119" t="s">
        <v>149</v>
      </c>
      <c r="C14" s="120">
        <f>SUM(C9:C13)</f>
        <v>4000000</v>
      </c>
      <c r="D14" s="120">
        <f>SUM(D9:D13)</f>
        <v>0</v>
      </c>
      <c r="E14" s="120">
        <f>SUM(E9:E13)</f>
        <v>0</v>
      </c>
      <c r="F14" s="120">
        <f>SUM(F9:F13)</f>
        <v>0</v>
      </c>
      <c r="G14" s="120">
        <f>SUM(G9:G13)</f>
        <v>921534</v>
      </c>
      <c r="H14" s="121">
        <f t="shared" si="0"/>
        <v>4921534</v>
      </c>
      <c r="I14" s="2"/>
    </row>
    <row r="15" spans="1:8" s="104" customFormat="1" ht="23.25" customHeight="1" hidden="1" thickTop="1">
      <c r="A15" s="114">
        <v>1</v>
      </c>
      <c r="B15" s="115" t="s">
        <v>60</v>
      </c>
      <c r="C15" s="116"/>
      <c r="D15" s="116"/>
      <c r="E15" s="116"/>
      <c r="F15" s="116"/>
      <c r="G15" s="116">
        <f>+Pasivet!H41</f>
        <v>0</v>
      </c>
      <c r="H15" s="117">
        <f t="shared" si="0"/>
        <v>0</v>
      </c>
    </row>
    <row r="16" spans="1:8" s="104" customFormat="1" ht="23.25" customHeight="1" hidden="1">
      <c r="A16" s="105">
        <v>2</v>
      </c>
      <c r="B16" s="108" t="s">
        <v>59</v>
      </c>
      <c r="C16" s="109"/>
      <c r="D16" s="109"/>
      <c r="E16" s="109"/>
      <c r="F16" s="109"/>
      <c r="G16" s="109"/>
      <c r="H16" s="106">
        <f t="shared" si="0"/>
        <v>0</v>
      </c>
    </row>
    <row r="17" spans="1:8" s="104" customFormat="1" ht="23.25" customHeight="1" hidden="1">
      <c r="A17" s="105">
        <v>3</v>
      </c>
      <c r="B17" s="108" t="s">
        <v>65</v>
      </c>
      <c r="C17" s="109"/>
      <c r="D17" s="109"/>
      <c r="E17" s="109"/>
      <c r="F17" s="109"/>
      <c r="G17" s="109"/>
      <c r="H17" s="106">
        <f t="shared" si="0"/>
        <v>0</v>
      </c>
    </row>
    <row r="18" spans="1:8" s="104" customFormat="1" ht="23.25" customHeight="1" hidden="1" thickBot="1">
      <c r="A18" s="107">
        <v>4</v>
      </c>
      <c r="B18" s="108" t="s">
        <v>66</v>
      </c>
      <c r="C18" s="109"/>
      <c r="D18" s="109"/>
      <c r="E18" s="109"/>
      <c r="F18" s="109"/>
      <c r="G18" s="109"/>
      <c r="H18" s="113">
        <f t="shared" si="0"/>
        <v>0</v>
      </c>
    </row>
    <row r="19" spans="1:11" s="110" customFormat="1" ht="42" customHeight="1" hidden="1" thickBot="1" thickTop="1">
      <c r="A19" s="118" t="s">
        <v>2</v>
      </c>
      <c r="B19" s="119" t="s">
        <v>163</v>
      </c>
      <c r="C19" s="120">
        <f>SUM(C14:C18)</f>
        <v>4000000</v>
      </c>
      <c r="D19" s="120">
        <f>SUM(D14:D18)</f>
        <v>0</v>
      </c>
      <c r="E19" s="120">
        <f>SUM(E14:E18)</f>
        <v>0</v>
      </c>
      <c r="F19" s="120">
        <f>+Pasivet!H39</f>
        <v>0</v>
      </c>
      <c r="G19" s="120">
        <v>0</v>
      </c>
      <c r="H19" s="121">
        <f t="shared" si="0"/>
        <v>4000000</v>
      </c>
      <c r="J19" s="178">
        <f>+H19-Pasivet!H34</f>
        <v>4000000</v>
      </c>
      <c r="K19" s="178"/>
    </row>
    <row r="20" spans="1:8" s="104" customFormat="1" ht="23.25" customHeight="1" hidden="1" thickTop="1">
      <c r="A20" s="114">
        <v>1</v>
      </c>
      <c r="B20" s="115" t="s">
        <v>60</v>
      </c>
      <c r="C20" s="116"/>
      <c r="D20" s="116"/>
      <c r="E20" s="116"/>
      <c r="F20" s="116"/>
      <c r="G20" s="116">
        <f>+Pasivet!H41</f>
        <v>0</v>
      </c>
      <c r="H20" s="117">
        <f>+C20+D20+E20+F20+G20</f>
        <v>0</v>
      </c>
    </row>
    <row r="21" spans="1:8" s="104" customFormat="1" ht="23.25" customHeight="1" hidden="1">
      <c r="A21" s="105">
        <v>2</v>
      </c>
      <c r="B21" s="108" t="s">
        <v>59</v>
      </c>
      <c r="C21" s="109"/>
      <c r="D21" s="109"/>
      <c r="E21" s="109"/>
      <c r="F21" s="109"/>
      <c r="G21" s="109"/>
      <c r="H21" s="106">
        <f>+C21+D21+E21+F21+G21</f>
        <v>0</v>
      </c>
    </row>
    <row r="22" spans="1:8" s="104" customFormat="1" ht="23.25" customHeight="1" hidden="1">
      <c r="A22" s="105">
        <v>3</v>
      </c>
      <c r="B22" s="108" t="s">
        <v>65</v>
      </c>
      <c r="C22" s="109"/>
      <c r="D22" s="109"/>
      <c r="E22" s="109"/>
      <c r="F22" s="109"/>
      <c r="G22" s="109"/>
      <c r="H22" s="106">
        <f>+C22+D22+E22+F22+G22</f>
        <v>0</v>
      </c>
    </row>
    <row r="23" spans="1:8" s="104" customFormat="1" ht="23.25" customHeight="1" hidden="1" thickBot="1">
      <c r="A23" s="107">
        <v>4</v>
      </c>
      <c r="B23" s="108" t="s">
        <v>66</v>
      </c>
      <c r="C23" s="109"/>
      <c r="D23" s="109"/>
      <c r="E23" s="109"/>
      <c r="F23" s="109"/>
      <c r="G23" s="109"/>
      <c r="H23" s="113">
        <f>+C23+D23+E23+F23+G23</f>
        <v>0</v>
      </c>
    </row>
    <row r="24" spans="1:11" s="110" customFormat="1" ht="42" customHeight="1" thickBot="1" thickTop="1">
      <c r="A24" s="118" t="s">
        <v>2</v>
      </c>
      <c r="B24" s="119" t="s">
        <v>222</v>
      </c>
      <c r="C24" s="120">
        <v>0</v>
      </c>
      <c r="D24" s="120">
        <v>0</v>
      </c>
      <c r="E24" s="120">
        <v>0</v>
      </c>
      <c r="F24" s="120"/>
      <c r="G24" s="120"/>
      <c r="H24" s="121"/>
      <c r="J24" s="178">
        <f>+H24-Pasivet!G34</f>
        <v>-10000</v>
      </c>
      <c r="K24" s="178">
        <f>+H24-Pasivet!H34</f>
        <v>0</v>
      </c>
    </row>
    <row r="25" spans="1:8" s="104" customFormat="1" ht="23.25" customHeight="1" thickTop="1">
      <c r="A25" s="114">
        <v>1</v>
      </c>
      <c r="B25" s="115" t="s">
        <v>60</v>
      </c>
      <c r="C25" s="116"/>
      <c r="D25" s="116"/>
      <c r="E25" s="116"/>
      <c r="F25" s="116"/>
      <c r="G25" s="116"/>
      <c r="H25" s="117"/>
    </row>
    <row r="26" spans="1:8" s="104" customFormat="1" ht="23.25" customHeight="1">
      <c r="A26" s="105">
        <v>2</v>
      </c>
      <c r="B26" s="108" t="s">
        <v>59</v>
      </c>
      <c r="C26" s="109"/>
      <c r="D26" s="109"/>
      <c r="E26" s="109"/>
      <c r="F26" s="109"/>
      <c r="G26" s="109"/>
      <c r="H26" s="106">
        <v>0</v>
      </c>
    </row>
    <row r="27" spans="1:8" s="104" customFormat="1" ht="23.25" customHeight="1">
      <c r="A27" s="105">
        <v>3</v>
      </c>
      <c r="B27" s="108" t="s">
        <v>65</v>
      </c>
      <c r="C27" s="109"/>
      <c r="D27" s="109"/>
      <c r="E27" s="109"/>
      <c r="F27" s="109"/>
      <c r="G27" s="109"/>
      <c r="H27" s="106">
        <v>0</v>
      </c>
    </row>
    <row r="28" spans="1:8" s="104" customFormat="1" ht="23.25" customHeight="1" thickBot="1">
      <c r="A28" s="107">
        <v>4</v>
      </c>
      <c r="B28" s="108" t="s">
        <v>66</v>
      </c>
      <c r="C28" s="109">
        <v>10000</v>
      </c>
      <c r="D28" s="109"/>
      <c r="E28" s="109"/>
      <c r="F28" s="109"/>
      <c r="G28" s="109"/>
      <c r="H28" s="113">
        <f>+C28</f>
        <v>10000</v>
      </c>
    </row>
    <row r="29" spans="1:11" s="110" customFormat="1" ht="42" customHeight="1" thickBot="1" thickTop="1">
      <c r="A29" s="118" t="s">
        <v>3</v>
      </c>
      <c r="B29" s="119" t="s">
        <v>230</v>
      </c>
      <c r="C29" s="120">
        <f>+C28</f>
        <v>10000</v>
      </c>
      <c r="D29" s="120">
        <v>0</v>
      </c>
      <c r="E29" s="120">
        <v>0</v>
      </c>
      <c r="F29" s="120">
        <v>0</v>
      </c>
      <c r="G29" s="120">
        <v>0</v>
      </c>
      <c r="H29" s="121">
        <f>+H28</f>
        <v>10000</v>
      </c>
      <c r="J29" s="178">
        <f>+H29-Pasivet!G39</f>
        <v>10000</v>
      </c>
      <c r="K29" s="178">
        <f>+H29-Pasivet!G34</f>
        <v>0</v>
      </c>
    </row>
    <row r="30" ht="13.5" customHeight="1" thickTop="1"/>
    <row r="31" ht="13.5" customHeight="1"/>
    <row r="32" ht="13.5" customHeight="1"/>
    <row r="33" ht="13.5" customHeight="1"/>
    <row r="34" ht="13.5" customHeight="1">
      <c r="F34" s="278" t="s">
        <v>240</v>
      </c>
    </row>
    <row r="35" ht="13.5" customHeight="1"/>
    <row r="36" ht="13.5" customHeight="1">
      <c r="F36" s="278" t="s">
        <v>241</v>
      </c>
    </row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</sheetData>
  <sheetProtection/>
  <mergeCells count="1">
    <mergeCell ref="A4:H4"/>
  </mergeCells>
  <printOptions horizontalCentered="1"/>
  <pageMargins left="0" right="0" top="0.708661417322835" bottom="0.31496062992126" header="0.511811023622047" footer="0.511811023622047"/>
  <pageSetup horizontalDpi="600" verticalDpi="600" orientation="landscape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klementmersini</cp:lastModifiedBy>
  <cp:lastPrinted>2014-07-15T11:28:02Z</cp:lastPrinted>
  <dcterms:created xsi:type="dcterms:W3CDTF">2002-02-16T18:16:52Z</dcterms:created>
  <dcterms:modified xsi:type="dcterms:W3CDTF">2014-07-15T11:28:37Z</dcterms:modified>
  <cp:category/>
  <cp:version/>
  <cp:contentType/>
  <cp:contentStatus/>
</cp:coreProperties>
</file>